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25"/>
  <workbookPr defaultThemeVersion="124226"/>
  <mc:AlternateContent xmlns:mc="http://schemas.openxmlformats.org/markup-compatibility/2006">
    <mc:Choice Requires="x15">
      <x15ac:absPath xmlns:x15ac="http://schemas.microsoft.com/office/spreadsheetml/2010/11/ac" url="https://educationgovuk.sharepoint.com/sites/efg/f/WorkplaceDocuments/Funding-reform/NFF_1920 SB/2018-19 Republished/"/>
    </mc:Choice>
  </mc:AlternateContent>
  <xr:revisionPtr revIDLastSave="0" documentId="13_ncr:1_{37D69EF1-758E-46CC-BAE6-9019789D71DC}" xr6:coauthVersionLast="34" xr6:coauthVersionMax="34" xr10:uidLastSave="{00000000-0000-0000-0000-000000000000}"/>
  <bookViews>
    <workbookView xWindow="0" yWindow="0" windowWidth="28800" windowHeight="11625" xr2:uid="{00000000-000D-0000-FFFF-FFFF00000000}"/>
  </bookViews>
  <sheets>
    <sheet name="Information" sheetId="6" r:id="rId1"/>
    <sheet name="2018-19 allocations" sheetId="5" r:id="rId2"/>
    <sheet name="Combined" sheetId="1" r:id="rId3"/>
    <sheet name="Schools block" sheetId="2" r:id="rId4"/>
    <sheet name="High needs" sheetId="3" r:id="rId5"/>
    <sheet name="CSSB" sheetId="4"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__v2" hidden="1">[1]weekly!#REF!</definedName>
    <definedName name="__123Graph_ADUMMY" hidden="1">[1]weekly!#REF!</definedName>
    <definedName name="__123Graph_AMAIN" hidden="1">[1]weekly!#REF!</definedName>
    <definedName name="__123Graph_AMONTHLY" hidden="1">[1]weekly!#REF!</definedName>
    <definedName name="__123Graph_AMONTHLY2" hidden="1">[1]weekly!#REF!</definedName>
    <definedName name="__123Graph_BDUMMY" hidden="1">[1]weekly!#REF!</definedName>
    <definedName name="__123Graph_BMAIN" hidden="1">[1]weekly!#REF!</definedName>
    <definedName name="__123Graph_BMONTHLY" hidden="1">[1]weekly!#REF!</definedName>
    <definedName name="__123Graph_BMONTHLY2" hidden="1">[1]weekly!#REF!</definedName>
    <definedName name="__123Graph_CDUMMY" hidden="1">[1]weekly!#REF!</definedName>
    <definedName name="__123Graph_CMONTHLY" hidden="1">[1]weekly!#REF!</definedName>
    <definedName name="__123Graph_CMONTHLY2" hidden="1">[1]weekly!#REF!</definedName>
    <definedName name="__123Graph_DMONTHLY2" hidden="1">[1]weekly!#REF!</definedName>
    <definedName name="__123Graph_EMONTHLY2" hidden="1">[1]weekly!#REF!</definedName>
    <definedName name="__123Graph_FMONTHLY2" hidden="1">[1]weekly!#REF!</definedName>
    <definedName name="__123Graph_XMAIN" hidden="1">[1]weekly!#REF!</definedName>
    <definedName name="__123Graph_XMONTHLY" hidden="1">[1]weekly!#REF!</definedName>
    <definedName name="__123Graph_XMONTHLY2" hidden="1">[1]weekly!#REF!</definedName>
    <definedName name="__v2" hidden="1">[1]weekly!#REF!</definedName>
    <definedName name="_xlnm._FilterDatabase" localSheetId="2" hidden="1">Combined!$A$15:$V$15</definedName>
    <definedName name="_xlnm._FilterDatabase" localSheetId="5" hidden="1">CSSB!$A$25:$U$25</definedName>
    <definedName name="_xlnm._FilterDatabase" localSheetId="4" hidden="1">'High needs'!$A$25:$U$25</definedName>
    <definedName name="_xlnm._FilterDatabase" localSheetId="3" hidden="1">'Schools block'!$A$34:$T$184</definedName>
    <definedName name="_Key1" hidden="1">#REF!</definedName>
    <definedName name="_Order1" hidden="1">0</definedName>
    <definedName name="_Sort" hidden="1">#REF!</definedName>
    <definedName name="_v2" hidden="1">[1]weekly!#REF!</definedName>
    <definedName name="ACA">[2]tables!$J$2:$K$152</definedName>
    <definedName name="Adjustments_To_1415_SBS">#REF!</definedName>
    <definedName name="All_distance_threshold">[3]Proforma!$D$43</definedName>
    <definedName name="All_PupilNo_threshold">[3]Proforma!$G$43</definedName>
    <definedName name="Allocations">#REF!</definedName>
    <definedName name="Autumn_term_EFA_prop">[4]Policy_decisions!$I$6</definedName>
    <definedName name="Autumn_term_LA_prop">[4]Policy_decisions!$J$6</definedName>
    <definedName name="AWPU_KS3">[5]UnitValues!$E$9</definedName>
    <definedName name="AWPU_KS3_Rate">[3]Proforma!$E$12</definedName>
    <definedName name="AWPU_KS4">[5]UnitValues!$E$10</definedName>
    <definedName name="AWPU_KS4_Rate">[3]Proforma!$E$13</definedName>
    <definedName name="AWPU_Pri">[5]UnitValues!$E$8</definedName>
    <definedName name="AWPU_Pri_Rate">[3]Proforma!$E$11</definedName>
    <definedName name="AWPU_Primary_DD_rate">'[3]De Delegation'!$V$8</definedName>
    <definedName name="AWPU_Sec_DD_rate">'[3]De Delegation'!$W$9</definedName>
    <definedName name="Capping_Scaling_YesNo">[3]Proforma!$J$61</definedName>
    <definedName name="Ceiling">[3]Proforma!$D$62</definedName>
    <definedName name="copyright">#REF!</definedName>
    <definedName name="COUNTRY">[6]information!$H$3</definedName>
    <definedName name="EAL_Pri">[3]Proforma!$E$25</definedName>
    <definedName name="EAL_Pri_DD_rate">'[3]De Delegation'!$V$21</definedName>
    <definedName name="EAL_Pri_Option">[3]Proforma!$D$25</definedName>
    <definedName name="EAL_Pri_Scaled">[5]UnitValues!$E$26</definedName>
    <definedName name="EAL_Sec">[3]Proforma!$F$26</definedName>
    <definedName name="EAL_Sec_DD_rate">'[3]De Delegation'!$W$22</definedName>
    <definedName name="EAL_Sec_Option">[3]Proforma!$D$26</definedName>
    <definedName name="EAL_Sec_Scaled">[5]UnitValues!$E$27</definedName>
    <definedName name="EAL_Seci_Scaled">[7]UnitValues!$E$26</definedName>
    <definedName name="ESGrate">#REF!</definedName>
    <definedName name="Exc_Cir1_Total">'[3]New ISB'!$AJ$5</definedName>
    <definedName name="Exc_Cir2_Total">'[3]New ISB'!$AK$5</definedName>
    <definedName name="Exc_Cir3_Total">'[3]New ISB'!$AL$5</definedName>
    <definedName name="Exc_Cir4_Total">'[3]New ISB'!$AM$5</definedName>
    <definedName name="Exc_Cir5_Total">'[3]New ISB'!$AN$5</definedName>
    <definedName name="Exc_Cir6_Total">'[3]New ISB'!$AO$5</definedName>
    <definedName name="f">[8]information!$H$5</definedName>
    <definedName name="FILENAME">[6]information!$H$5</definedName>
    <definedName name="Fringe_Total">'[3]New ISB'!$AE$5</definedName>
    <definedName name="FSM_Pri_DD_rate">'[3]De Delegation'!$V$10</definedName>
    <definedName name="FSM_Pri_Option">[3]Proforma!$D$15</definedName>
    <definedName name="FSM_Pri_Rate">[3]Proforma!$E$15</definedName>
    <definedName name="FSM_Pri_Scaled">[5]UnitValues!$E$11</definedName>
    <definedName name="FSM_Sec_DD_rate">'[3]De Delegation'!$W$11</definedName>
    <definedName name="FSM_Sec_Option">[3]Proforma!$D$16</definedName>
    <definedName name="FSM_Sec_Rate">[3]Proforma!$F$16</definedName>
    <definedName name="FSM_Sec_Scaled">[5]UnitValues!$E$12</definedName>
    <definedName name="FSM6_Pri_premium">[4]Policy_decisions!$C$4</definedName>
    <definedName name="FSM6_Sec_premium">[4]Policy_decisions!$C$5</definedName>
    <definedName name="IDACI_B1_Pri">[3]Proforma!$E$17</definedName>
    <definedName name="IDACI_B1_Pri_DD_rate">'[3]De Delegation'!$V$12</definedName>
    <definedName name="IDACI_B1_Sec">[3]Proforma!$F$17</definedName>
    <definedName name="IDACI_B1_Sec_DD_rate">'[3]De Delegation'!$W$12</definedName>
    <definedName name="IDACI_B2_Pri">[3]Proforma!$E$18</definedName>
    <definedName name="IDACI_B2_Pri_DD_rate">'[3]De Delegation'!$V$13</definedName>
    <definedName name="IDACI_B2_Sec">[3]Proforma!$F$18</definedName>
    <definedName name="IDACI_B2_Sec_DD_rate">'[3]De Delegation'!$W$13</definedName>
    <definedName name="IDACI_B3_Pri">[3]Proforma!$E$19</definedName>
    <definedName name="IDACI_B3_Pri_DD_rate">'[3]De Delegation'!$V$14</definedName>
    <definedName name="IDACI_B3_Sec">[3]Proforma!$F$19</definedName>
    <definedName name="IDACI_B3_Sec_DD_rate">'[3]De Delegation'!$W$14</definedName>
    <definedName name="IDACI_B4_Pri">[3]Proforma!$E$20</definedName>
    <definedName name="IDACI_B4_Pri_DD_rate">'[3]De Delegation'!$V$15</definedName>
    <definedName name="IDACI_B4_Sec">[3]Proforma!$F$20</definedName>
    <definedName name="IDACI_B4_Sec_DD_rate">'[3]De Delegation'!$W$15</definedName>
    <definedName name="IDACI_B5_Pri">[3]Proforma!$E$21</definedName>
    <definedName name="IDACI_B5_Pri_DD_rate">'[3]De Delegation'!$V$16</definedName>
    <definedName name="IDACI_B5_Sec">[3]Proforma!$F$21</definedName>
    <definedName name="IDACI_B5_Sec_DD_rate">'[3]De Delegation'!$W$16</definedName>
    <definedName name="IDACI_B6_Pri">[3]Proforma!$E$22</definedName>
    <definedName name="IDACI_B6_Pri_DD_rate">'[3]De Delegation'!$V$17</definedName>
    <definedName name="IDACI_B6_Sec">[3]Proforma!$F$22</definedName>
    <definedName name="IDACI_B6_Sec_DD_rate">'[3]De Delegation'!$W$17</definedName>
    <definedName name="IDACI1_Pri_Scaled">[5]UnitValues!$E$13</definedName>
    <definedName name="IDACI1_Sec_Scaled">[5]UnitValues!$E$14</definedName>
    <definedName name="IDACI2_Pri_Scaled">[5]UnitValues!$E$15</definedName>
    <definedName name="IDACI2_Sec_Scaled">[5]UnitValues!$E$16</definedName>
    <definedName name="IDACI3_Pri_Scaled">[5]UnitValues!$E$17</definedName>
    <definedName name="IDACI3_Sec_Scaled">[5]UnitValues!$E$18</definedName>
    <definedName name="IDACI4_Pri_Scaled">[5]UnitValues!$E$19</definedName>
    <definedName name="IDACI4_Sec_Scaled">[5]UnitValues!$E$20</definedName>
    <definedName name="IDACI5_Pri_Scaled">[5]UnitValues!$E$21</definedName>
    <definedName name="IDACI5_Sec_Scaled">[5]UnitValues!$E$22</definedName>
    <definedName name="IDACI6_Pri_Scaled">[5]UnitValues!$E$23</definedName>
    <definedName name="IDACI6_Sec_Scaled">[5]UnitValues!$E$24</definedName>
    <definedName name="LAC_premium">[4]Policy_decisions!$C$6</definedName>
    <definedName name="LAC_Pri_DD_rate">'[3]De Delegation'!$V$18</definedName>
    <definedName name="LAC_Rate">[3]Proforma!$E$24</definedName>
    <definedName name="LAC_Scaled">[5]UnitValues!$E$25</definedName>
    <definedName name="LAC_Sec_DD_rate">'[3]De Delegation'!$W$18</definedName>
    <definedName name="LAchartSelector">[9]Chart_LAbudgetBreakdown!$B$2</definedName>
    <definedName name="LACode">[10]LALookup!$A$1</definedName>
    <definedName name="LALookup">[11]LALookup!$A$3:$D$154</definedName>
    <definedName name="LAnames_NotPartFringe">#REF!</definedName>
    <definedName name="LAnames_PartFringe">#REF!</definedName>
    <definedName name="LCHI_Pri">[3]Proforma!$F$29</definedName>
    <definedName name="LCHI_Pri_DD_rate">'[3]De Delegation'!$V$19</definedName>
    <definedName name="LCHI_Pri_Option">[3]Proforma!$D$30</definedName>
    <definedName name="LCHI_Sec">[3]Proforma!$F$31</definedName>
    <definedName name="LCHI_Sec_DD_rate">'[3]De Delegation'!$W$20</definedName>
    <definedName name="LPA_Pri_Scaled">[5]UnitValues!$E$28</definedName>
    <definedName name="LPA_Sec_Scaled">[5]UnitValues!$E$29</definedName>
    <definedName name="Lump_sum_Pri_DD_rate">'[3]De Delegation'!$V$24</definedName>
    <definedName name="Lump_sum_Sec_DD_rate">'[3]De Delegation'!$W$24</definedName>
    <definedName name="Lump_Sum_total">'[3]New ISB'!$AC$5</definedName>
    <definedName name="LumpSum_Pri_Scaled">[5]UnitValues!$E$30</definedName>
    <definedName name="LumpSum_Sec_Scaled">[5]UnitValues!$E$31</definedName>
    <definedName name="MFG_Total">'[3]New ISB'!$BB$5</definedName>
    <definedName name="Mid_distance_threshold">[3]Proforma!$D$42</definedName>
    <definedName name="Mid_PupilNo_threshold">[3]Proforma!$G$42</definedName>
    <definedName name="Mobility_Pri">[3]Proforma!$E$27</definedName>
    <definedName name="Mobility_Pri_DD_Rate">'[3]De Delegation'!$V$23</definedName>
    <definedName name="Mobility_Sec">[3]Proforma!$F$27</definedName>
    <definedName name="Mobility_Sec_DD_Rate">'[3]De Delegation'!$W$23</definedName>
    <definedName name="New_and_growing_prop">[4]Policy_decisions!$F$11</definedName>
    <definedName name="Notional_SEN_AWPU_KS3">[3]Proforma!$L$12</definedName>
    <definedName name="Notional_SEN_AWPU_KS4">[3]Proforma!$L$13</definedName>
    <definedName name="Notional_SEN_AWPU_Pri">[3]Proforma!$L$11</definedName>
    <definedName name="Notional_SEN_EAL_Pri">[3]Proforma!$L$25</definedName>
    <definedName name="Notional_SEN_EAL_Sec">[3]Proforma!$M$26</definedName>
    <definedName name="Notional_SEN_ExCir2">[3]Proforma!$L$52</definedName>
    <definedName name="Notional_SEN_ExCir3">[3]Proforma!$L$53</definedName>
    <definedName name="Notional_SEN_ExCir4">[3]Proforma!$L$54</definedName>
    <definedName name="Notional_SEN_ExCir5">[3]Proforma!$L$55</definedName>
    <definedName name="Notional_SEN_ExCir6">[3]Proforma!$L$56</definedName>
    <definedName name="Notional_SEN_FSM_Pri">[3]Proforma!$L$15</definedName>
    <definedName name="Notional_SEN_FSM_Sec">[3]Proforma!$M$16</definedName>
    <definedName name="Notional_SEN_IDACI_B1_Pri">[3]Proforma!$L$17</definedName>
    <definedName name="Notional_SEN_IDACI_B1_Sec">[3]Proforma!$M$17</definedName>
    <definedName name="Notional_SEN_IDACI_B2_Pri">[3]Proforma!$L$18</definedName>
    <definedName name="Notional_SEN_IDACI_B2_Sec">[3]Proforma!$M$18</definedName>
    <definedName name="Notional_SEN_IDACI_B3_Pri">[3]Proforma!$L$19</definedName>
    <definedName name="Notional_SEN_IDACI_B3_Sec">[3]Proforma!$M$19</definedName>
    <definedName name="Notional_SEN_IDACI_B4_Pri">[3]Proforma!$L$20</definedName>
    <definedName name="Notional_SEN_IDACI_B4_Sec">[3]Proforma!$M$20</definedName>
    <definedName name="Notional_SEN_IDACI_B5_Pri">[3]Proforma!$L$21</definedName>
    <definedName name="Notional_SEN_IDACI_B5_Sec">[3]Proforma!$M$21</definedName>
    <definedName name="Notional_SEN_IDACI_B6_Pri">[3]Proforma!$L$22</definedName>
    <definedName name="Notional_SEN_IDACI_B6_Sec">[3]Proforma!$M$22</definedName>
    <definedName name="Notional_SEN_LAC">[3]Proforma!$L$24</definedName>
    <definedName name="Notional_SEN_LCHI_Pri">[3]Proforma!$L$29</definedName>
    <definedName name="Notional_SEN_LCHI_Sec">[3]Proforma!$M$31</definedName>
    <definedName name="Notional_SEN_Lump_sum_Pri">[3]Proforma!$L$37</definedName>
    <definedName name="Notional_SEN_Lump_sum_Sec">[3]Proforma!$M$37</definedName>
    <definedName name="Notional_SEN_Mobility_Pri">[3]Proforma!$L$27</definedName>
    <definedName name="Notional_SEN_Mobility_Sec">[3]Proforma!$M$27</definedName>
    <definedName name="Notional_SEN_PFI">[3]Proforma!$L$47</definedName>
    <definedName name="Notional_SEN_Rates">[3]Proforma!$L$46</definedName>
    <definedName name="Notional_SEN_SixthForm">[3]Proforma!$L$48</definedName>
    <definedName name="Notional_SEN_Sparsity_Pri">[3]Proforma!$L$38</definedName>
    <definedName name="Notional_SEN_Sparsity_Sec">[3]Proforma!$M$38</definedName>
    <definedName name="Notional_SEN_Split_sites">[3]Proforma!$L$45</definedName>
    <definedName name="NQT_top_up">[12]Control!#REF!</definedName>
    <definedName name="OtherStaffProportion_AllPhases">[13]StaffProportion!$U$17</definedName>
    <definedName name="OtherStaffProportion_PrimSec">[14]StaffProportion!$V$17</definedName>
    <definedName name="PFI_Total">'[3]New ISB'!$AH$5</definedName>
    <definedName name="Places1516">#REF!</definedName>
    <definedName name="Post_LAC_premium">[4]Policy_decisions!$C$7</definedName>
    <definedName name="Pri_distance_threshold">[3]Proforma!$D$40</definedName>
    <definedName name="Pri_PupilNo_threshold">[3]Proforma!$G$40</definedName>
    <definedName name="Primary_Lump_sum">[3]Proforma!$F$37</definedName>
    <definedName name="_xlnm.Print_Area" localSheetId="1">'2018-19 allocations'!$A$1:$T$165</definedName>
    <definedName name="_xlnm.Print_Area" localSheetId="2">Combined!$A$1:$V$165</definedName>
    <definedName name="_xlnm.Print_Area" localSheetId="5">CSSB!$A$1:$U$175</definedName>
    <definedName name="_xlnm.Print_Area" localSheetId="4">'High needs'!$A$1:$U$175</definedName>
    <definedName name="_xlnm.Print_Area" localSheetId="0">Information!$A$1:$H$45</definedName>
    <definedName name="_xlnm.Print_Area" localSheetId="3">'Schools block'!$A$1:$T$184</definedName>
    <definedName name="Pupil">'[15]Pupil Numbers'!#REF!</definedName>
    <definedName name="Rates_Total">'[3]New ISB'!$AG$5</definedName>
    <definedName name="Reasons_list">'[3]Inputs &amp; Adjustments'!$BR$6:$BR$14</definedName>
    <definedName name="Reception_Uplift_YesNo">[3]Proforma!$E$9</definedName>
    <definedName name="SC_premium">[4]Policy_decisions!$C$8</definedName>
    <definedName name="Scaling_Factor">[3]Proforma!$G$62</definedName>
    <definedName name="ScalingFactor">[7]UserInterface!$C$6</definedName>
    <definedName name="ScalingFactor_GoalSeek">[9]AdjustScaling!$C$6</definedName>
    <definedName name="School_list">'[3]New ISB'!$C$6:$C$661</definedName>
    <definedName name="SchoolOutput_baselineSelector">'[16]SCHOOL OUTPUT'!$AH$4</definedName>
    <definedName name="SchoolOutput_deflateByACA">'[16]SCHOOL OUTPUT'!$AO$4</definedName>
    <definedName name="SchoolOutput_includeCR">'[16]SCHOOL OUTPUT'!$AK$4</definedName>
    <definedName name="Sec_distance_threshold">[3]Proforma!$D$41</definedName>
    <definedName name="Sec_PupilNo_threshold">[3]Proforma!$G$41</definedName>
    <definedName name="Secondary_Lump_Sum">[3]Proforma!$G$37</definedName>
    <definedName name="Sixth_Form_Total">'[3]New ISB'!$AI$5</definedName>
    <definedName name="Sparsity_All_lump_sum">[3]Proforma!$I$38</definedName>
    <definedName name="Sparsity_Mid_lump_sum">[3]Proforma!$H$38</definedName>
    <definedName name="Sparsity_Pri_DD_percentage">'[3]De Delegation'!$V$26</definedName>
    <definedName name="Sparsity_Pri_lump_sum">[3]Proforma!$F$38</definedName>
    <definedName name="Sparsity_Pri_Scaled">[5]UnitValues!$E$32</definedName>
    <definedName name="Sparsity_Scaled">[5]UnitValues!#REF!</definedName>
    <definedName name="Sparsity_Sec_DD_percentage">'[3]De Delegation'!$W$26</definedName>
    <definedName name="Sparsity_Sec_lump_sum">[3]Proforma!$G$38</definedName>
    <definedName name="Sparsity_Sec_Scaled">[5]UnitValues!$E$33</definedName>
    <definedName name="Sparsity_Total">'[3]New ISB'!$AD$5</definedName>
    <definedName name="Split_Sites_Total">'[3]New ISB'!$AF$5</definedName>
    <definedName name="Spring_term_EFA_prop">[4]Policy_decisions!$I$4</definedName>
    <definedName name="StaffProportion_AllPhases">[13]StaffProportion!$U$20</definedName>
    <definedName name="StaffProportion_PrimSec">[14]StaffProportion!$V$20</definedName>
    <definedName name="Start_of_autumn_term_2014">[4]Policy_decisions!$H$5</definedName>
    <definedName name="Start_of_spring_term_2015">[4]Policy_decisions!$H$6</definedName>
    <definedName name="Start_of_summer_term_2014">[4]Policy_decisions!$H$4</definedName>
    <definedName name="Summer_term_EFA_prop">[4]Policy_decisions!$I$5</definedName>
    <definedName name="Summer_term_LA_prop">[4]Policy_decisions!$J$5</definedName>
    <definedName name="Tapered_all_lump_sum">[3]Proforma!$K$43</definedName>
    <definedName name="Tapered_mid_lump_sum">[3]Proforma!$K$42</definedName>
    <definedName name="Tapered_primary_lump_sum">[3]Proforma!$K$40</definedName>
    <definedName name="Tapered_secondary_lump_sum">[3]Proforma!$K$41</definedName>
    <definedName name="TeacherProportion_AllPhases">[13]StaffProportion!$U$16</definedName>
    <definedName name="TeacherProportion_PrimSec">[14]StaffProportion!$V$16</definedName>
    <definedName name="Total_Notional_SEN">'[3]New ISB'!$AS$5</definedName>
    <definedName name="Total_Primary_funding">'[3]New ISB'!$AU$5</definedName>
    <definedName name="Total_Secondary_Funding">'[3]New ISB'!$AV$5</definedName>
  </definedNames>
  <calcPr calcId="179021"/>
</workbook>
</file>

<file path=xl/calcChain.xml><?xml version="1.0" encoding="utf-8"?>
<calcChain xmlns="http://schemas.openxmlformats.org/spreadsheetml/2006/main">
  <c r="J175" i="3" l="1"/>
  <c r="O165" i="5"/>
  <c r="J174" i="3"/>
  <c r="O164" i="5"/>
  <c r="T164" i="5" s="1"/>
  <c r="J173" i="3"/>
  <c r="O163" i="5"/>
  <c r="J172" i="3"/>
  <c r="O162" i="5"/>
  <c r="J171" i="3"/>
  <c r="O161" i="5"/>
  <c r="J170" i="3"/>
  <c r="O160" i="5"/>
  <c r="J169" i="3"/>
  <c r="O159" i="5"/>
  <c r="J168" i="3"/>
  <c r="O158" i="5"/>
  <c r="J167" i="3"/>
  <c r="O157" i="5"/>
  <c r="J166" i="3"/>
  <c r="O156" i="5"/>
  <c r="J165" i="3"/>
  <c r="O155" i="5"/>
  <c r="J164" i="3"/>
  <c r="O154" i="5"/>
  <c r="J163" i="3"/>
  <c r="O153" i="5"/>
  <c r="J162" i="3"/>
  <c r="O152" i="5"/>
  <c r="J161" i="3"/>
  <c r="O151" i="5"/>
  <c r="J160" i="3"/>
  <c r="O150" i="5"/>
  <c r="J159" i="3"/>
  <c r="O149" i="5"/>
  <c r="J158" i="3"/>
  <c r="O148" i="5"/>
  <c r="J157" i="3"/>
  <c r="O147" i="5"/>
  <c r="J156" i="3"/>
  <c r="O146" i="5"/>
  <c r="J155" i="3"/>
  <c r="O145" i="5"/>
  <c r="J154" i="3"/>
  <c r="O144" i="5"/>
  <c r="T144" i="5" s="1"/>
  <c r="J153" i="3"/>
  <c r="O143" i="5"/>
  <c r="J152" i="3"/>
  <c r="O142" i="5"/>
  <c r="J151" i="3"/>
  <c r="O141" i="5"/>
  <c r="J150" i="3"/>
  <c r="O140" i="5"/>
  <c r="J149" i="3"/>
  <c r="O139" i="5"/>
  <c r="J148" i="3"/>
  <c r="O138" i="5"/>
  <c r="J147" i="3"/>
  <c r="O137" i="5"/>
  <c r="J146" i="3"/>
  <c r="O136" i="5"/>
  <c r="J145" i="3"/>
  <c r="O135" i="5"/>
  <c r="J144" i="3"/>
  <c r="O134" i="5"/>
  <c r="J143" i="3"/>
  <c r="O133" i="5"/>
  <c r="J142" i="3"/>
  <c r="O132" i="5"/>
  <c r="J141" i="3"/>
  <c r="O131" i="5"/>
  <c r="J140" i="3"/>
  <c r="O130" i="5"/>
  <c r="J139" i="3"/>
  <c r="O129" i="5"/>
  <c r="J138" i="3"/>
  <c r="O128" i="5"/>
  <c r="T128" i="5" s="1"/>
  <c r="J137" i="3"/>
  <c r="O127" i="5"/>
  <c r="J136" i="3"/>
  <c r="O126" i="5"/>
  <c r="J135" i="3"/>
  <c r="O125" i="5"/>
  <c r="J134" i="3"/>
  <c r="O124" i="5"/>
  <c r="J133" i="3"/>
  <c r="O123" i="5"/>
  <c r="J132" i="3"/>
  <c r="O122" i="5"/>
  <c r="J131" i="3"/>
  <c r="O121" i="5"/>
  <c r="J130" i="3"/>
  <c r="O120" i="5"/>
  <c r="J129" i="3"/>
  <c r="O119" i="5"/>
  <c r="J128" i="3"/>
  <c r="O118" i="5"/>
  <c r="J127" i="3"/>
  <c r="O117" i="5"/>
  <c r="J126" i="3"/>
  <c r="O116" i="5"/>
  <c r="J125" i="3"/>
  <c r="O115" i="5"/>
  <c r="J124" i="3"/>
  <c r="O114" i="5"/>
  <c r="J123" i="3"/>
  <c r="O113" i="5"/>
  <c r="J122" i="3"/>
  <c r="O112" i="5"/>
  <c r="J121" i="3"/>
  <c r="O111" i="5"/>
  <c r="J120" i="3"/>
  <c r="O110" i="5"/>
  <c r="J119" i="3"/>
  <c r="O109" i="5"/>
  <c r="J118" i="3"/>
  <c r="O108" i="5"/>
  <c r="J117" i="3"/>
  <c r="O107" i="5"/>
  <c r="J116" i="3"/>
  <c r="O106" i="5"/>
  <c r="J115" i="3"/>
  <c r="O105" i="5"/>
  <c r="J114" i="3"/>
  <c r="O104" i="5"/>
  <c r="J113" i="3"/>
  <c r="O103" i="5"/>
  <c r="J112" i="3"/>
  <c r="O102" i="5"/>
  <c r="J111" i="3"/>
  <c r="O101" i="5"/>
  <c r="J110" i="3"/>
  <c r="O100" i="5"/>
  <c r="J109" i="3"/>
  <c r="O99" i="5"/>
  <c r="J108" i="3"/>
  <c r="O98" i="5"/>
  <c r="J107" i="3"/>
  <c r="O97" i="5"/>
  <c r="J106" i="3"/>
  <c r="O96" i="5"/>
  <c r="J105" i="3"/>
  <c r="O95" i="5"/>
  <c r="J104" i="3"/>
  <c r="O94" i="5"/>
  <c r="J103" i="3"/>
  <c r="O93" i="5"/>
  <c r="J102" i="3"/>
  <c r="O92" i="5"/>
  <c r="J101" i="3"/>
  <c r="O91" i="5"/>
  <c r="J100" i="3"/>
  <c r="O90" i="5"/>
  <c r="J99" i="3"/>
  <c r="O89" i="5"/>
  <c r="J98" i="3"/>
  <c r="O88" i="5"/>
  <c r="J97" i="3"/>
  <c r="O87" i="5"/>
  <c r="J96" i="3"/>
  <c r="O86" i="5"/>
  <c r="J95" i="3"/>
  <c r="O85" i="5"/>
  <c r="J94" i="3"/>
  <c r="O84" i="5"/>
  <c r="J93" i="3"/>
  <c r="O83" i="5"/>
  <c r="J92" i="3"/>
  <c r="O82" i="5"/>
  <c r="J91" i="3"/>
  <c r="O81" i="5"/>
  <c r="J90" i="3"/>
  <c r="O80" i="5"/>
  <c r="J89" i="3"/>
  <c r="O79" i="5"/>
  <c r="J88" i="3"/>
  <c r="O78" i="5"/>
  <c r="J87" i="3"/>
  <c r="O77" i="5"/>
  <c r="J86" i="3"/>
  <c r="O76" i="5"/>
  <c r="J85" i="3"/>
  <c r="O75" i="5"/>
  <c r="J84" i="3"/>
  <c r="O74" i="5"/>
  <c r="J83" i="3"/>
  <c r="O73" i="5"/>
  <c r="J82" i="3"/>
  <c r="O72" i="5"/>
  <c r="J81" i="3"/>
  <c r="O71" i="5"/>
  <c r="J80" i="3"/>
  <c r="O70" i="5"/>
  <c r="J79" i="3"/>
  <c r="O69" i="5"/>
  <c r="J78" i="3"/>
  <c r="O68" i="5"/>
  <c r="J77" i="3"/>
  <c r="O67" i="5"/>
  <c r="J76" i="3"/>
  <c r="O66" i="5"/>
  <c r="J75" i="3"/>
  <c r="O65" i="5"/>
  <c r="J74" i="3"/>
  <c r="O64" i="5"/>
  <c r="J73" i="3"/>
  <c r="O63" i="5"/>
  <c r="J72" i="3"/>
  <c r="O62" i="5"/>
  <c r="J71" i="3"/>
  <c r="O61" i="5"/>
  <c r="J70" i="3"/>
  <c r="O60" i="5"/>
  <c r="J69" i="3"/>
  <c r="O59" i="5"/>
  <c r="J68" i="3"/>
  <c r="O58" i="5"/>
  <c r="J67" i="3"/>
  <c r="O57" i="5"/>
  <c r="J66" i="3"/>
  <c r="O56" i="5"/>
  <c r="J65" i="3"/>
  <c r="O55" i="5"/>
  <c r="J64" i="3"/>
  <c r="O54" i="5"/>
  <c r="J63" i="3"/>
  <c r="O53" i="5"/>
  <c r="J62" i="3"/>
  <c r="O52" i="5"/>
  <c r="J61" i="3"/>
  <c r="O51" i="5"/>
  <c r="J60" i="3"/>
  <c r="O50" i="5"/>
  <c r="J59" i="3"/>
  <c r="O49" i="5"/>
  <c r="J58" i="3"/>
  <c r="O48" i="5"/>
  <c r="J57" i="3"/>
  <c r="O47" i="5"/>
  <c r="J56" i="3"/>
  <c r="O46" i="5"/>
  <c r="J55" i="3"/>
  <c r="O45" i="5"/>
  <c r="J54" i="3"/>
  <c r="O44" i="5"/>
  <c r="J53" i="3"/>
  <c r="O43" i="5"/>
  <c r="J52" i="3"/>
  <c r="O42" i="5"/>
  <c r="J51" i="3"/>
  <c r="O41" i="5"/>
  <c r="J50" i="3"/>
  <c r="O40" i="5"/>
  <c r="J49" i="3"/>
  <c r="O39" i="5"/>
  <c r="J48" i="3"/>
  <c r="O38" i="5"/>
  <c r="J47" i="3"/>
  <c r="O37" i="5"/>
  <c r="J46" i="3"/>
  <c r="O36" i="5"/>
  <c r="J45" i="3"/>
  <c r="O35" i="5"/>
  <c r="J44" i="3"/>
  <c r="O34" i="5"/>
  <c r="J43" i="3"/>
  <c r="O33" i="5"/>
  <c r="J42" i="3"/>
  <c r="O32" i="5"/>
  <c r="J41" i="3"/>
  <c r="O31" i="5"/>
  <c r="J40" i="3"/>
  <c r="O30" i="5"/>
  <c r="J39" i="3"/>
  <c r="O29" i="5"/>
  <c r="J38" i="3"/>
  <c r="O28" i="5"/>
  <c r="J37" i="3"/>
  <c r="O27" i="5"/>
  <c r="J36" i="3"/>
  <c r="O26" i="5"/>
  <c r="J35" i="3"/>
  <c r="O25" i="5"/>
  <c r="J34" i="3"/>
  <c r="O24" i="5"/>
  <c r="J33" i="3"/>
  <c r="O23" i="5"/>
  <c r="J32" i="3"/>
  <c r="O22" i="5"/>
  <c r="J31" i="3"/>
  <c r="O21" i="5"/>
  <c r="J30" i="3"/>
  <c r="O20" i="5"/>
  <c r="J29" i="3"/>
  <c r="O19" i="5"/>
  <c r="J28" i="3"/>
  <c r="O18" i="5"/>
  <c r="J27" i="3"/>
  <c r="O17" i="5"/>
  <c r="J26" i="3"/>
  <c r="O16" i="5"/>
  <c r="O15" i="5" s="1"/>
  <c r="P26" i="4"/>
  <c r="U175" i="4"/>
  <c r="U174" i="4"/>
  <c r="U173" i="4"/>
  <c r="U172" i="4"/>
  <c r="U171" i="4"/>
  <c r="U170" i="4"/>
  <c r="U169" i="4"/>
  <c r="U168" i="4"/>
  <c r="U167" i="4"/>
  <c r="U166" i="4"/>
  <c r="U165" i="4"/>
  <c r="U164" i="4"/>
  <c r="U163" i="4"/>
  <c r="U162" i="4"/>
  <c r="U161" i="4"/>
  <c r="U160" i="4"/>
  <c r="U159" i="4"/>
  <c r="U158" i="4"/>
  <c r="U157" i="4"/>
  <c r="U156" i="4"/>
  <c r="U155" i="4"/>
  <c r="U154" i="4"/>
  <c r="U153" i="4"/>
  <c r="U152" i="4"/>
  <c r="U151" i="4"/>
  <c r="U150" i="4"/>
  <c r="U149" i="4"/>
  <c r="U148" i="4"/>
  <c r="U147" i="4"/>
  <c r="U146" i="4"/>
  <c r="U145" i="4"/>
  <c r="U144" i="4"/>
  <c r="U143" i="4"/>
  <c r="U142" i="4"/>
  <c r="U141" i="4"/>
  <c r="U140" i="4"/>
  <c r="U139" i="4"/>
  <c r="U138" i="4"/>
  <c r="U137" i="4"/>
  <c r="U136" i="4"/>
  <c r="U135" i="4"/>
  <c r="U134" i="4"/>
  <c r="U133" i="4"/>
  <c r="U132" i="4"/>
  <c r="U131" i="4"/>
  <c r="U130" i="4"/>
  <c r="U129" i="4"/>
  <c r="U128" i="4"/>
  <c r="U127" i="4"/>
  <c r="U126" i="4"/>
  <c r="U125" i="4"/>
  <c r="U124" i="4"/>
  <c r="U123" i="4"/>
  <c r="U122" i="4"/>
  <c r="U121" i="4"/>
  <c r="U120" i="4"/>
  <c r="U119" i="4"/>
  <c r="U118" i="4"/>
  <c r="U117" i="4"/>
  <c r="U116" i="4"/>
  <c r="U115" i="4"/>
  <c r="U114" i="4"/>
  <c r="U113" i="4"/>
  <c r="U112" i="4"/>
  <c r="U111" i="4"/>
  <c r="U110" i="4"/>
  <c r="U109" i="4"/>
  <c r="U108" i="4"/>
  <c r="U107" i="4"/>
  <c r="U106" i="4"/>
  <c r="U105" i="4"/>
  <c r="U104" i="4"/>
  <c r="U103" i="4"/>
  <c r="U102" i="4"/>
  <c r="U101" i="4"/>
  <c r="U100" i="4"/>
  <c r="U99" i="4"/>
  <c r="U98" i="4"/>
  <c r="U97" i="4"/>
  <c r="U96" i="4"/>
  <c r="U95" i="4"/>
  <c r="U94" i="4"/>
  <c r="U93" i="4"/>
  <c r="U92" i="4"/>
  <c r="U91" i="4"/>
  <c r="U90" i="4"/>
  <c r="U89" i="4"/>
  <c r="U88" i="4"/>
  <c r="U87" i="4"/>
  <c r="U86" i="4"/>
  <c r="U85" i="4"/>
  <c r="U84" i="4"/>
  <c r="U83" i="4"/>
  <c r="U82" i="4"/>
  <c r="U81" i="4"/>
  <c r="U80" i="4"/>
  <c r="U79" i="4"/>
  <c r="U78" i="4"/>
  <c r="U77" i="4"/>
  <c r="U76" i="4"/>
  <c r="U75" i="4"/>
  <c r="U74" i="4"/>
  <c r="U73" i="4"/>
  <c r="U72" i="4"/>
  <c r="U71" i="4"/>
  <c r="U70" i="4"/>
  <c r="U69" i="4"/>
  <c r="U68" i="4"/>
  <c r="U67" i="4"/>
  <c r="U66" i="4"/>
  <c r="U65" i="4"/>
  <c r="U64" i="4"/>
  <c r="U63" i="4"/>
  <c r="U62" i="4"/>
  <c r="U61" i="4"/>
  <c r="U60" i="4"/>
  <c r="U59" i="4"/>
  <c r="U58" i="4"/>
  <c r="U57" i="4"/>
  <c r="U56" i="4"/>
  <c r="U55" i="4"/>
  <c r="U54" i="4"/>
  <c r="U53" i="4"/>
  <c r="U52" i="4"/>
  <c r="U51" i="4"/>
  <c r="U50" i="4"/>
  <c r="U49" i="4"/>
  <c r="U48" i="4"/>
  <c r="U47" i="4"/>
  <c r="U46" i="4"/>
  <c r="U45" i="4"/>
  <c r="U44" i="4"/>
  <c r="U43" i="4"/>
  <c r="U42" i="4"/>
  <c r="U41" i="4"/>
  <c r="U40" i="4"/>
  <c r="U39" i="4"/>
  <c r="U38" i="4"/>
  <c r="U37" i="4"/>
  <c r="U36" i="4"/>
  <c r="U35" i="4"/>
  <c r="U34" i="4"/>
  <c r="U33" i="4"/>
  <c r="U32" i="4"/>
  <c r="U31" i="4"/>
  <c r="U30" i="4"/>
  <c r="U29" i="4"/>
  <c r="U28" i="4"/>
  <c r="U27" i="4"/>
  <c r="U26" i="4"/>
  <c r="P175" i="4"/>
  <c r="P174" i="4"/>
  <c r="P173" i="4"/>
  <c r="P172" i="4"/>
  <c r="P171" i="4"/>
  <c r="P170" i="4"/>
  <c r="P169" i="4"/>
  <c r="P168" i="4"/>
  <c r="P167" i="4"/>
  <c r="P166" i="4"/>
  <c r="P165" i="4"/>
  <c r="P164" i="4"/>
  <c r="P163" i="4"/>
  <c r="P162" i="4"/>
  <c r="P161" i="4"/>
  <c r="P160" i="4"/>
  <c r="P159" i="4"/>
  <c r="P158" i="4"/>
  <c r="P157" i="4"/>
  <c r="P156" i="4"/>
  <c r="P155" i="4"/>
  <c r="P154" i="4"/>
  <c r="P153" i="4"/>
  <c r="P152" i="4"/>
  <c r="P151" i="4"/>
  <c r="P150" i="4"/>
  <c r="P149" i="4"/>
  <c r="P148" i="4"/>
  <c r="P147" i="4"/>
  <c r="P146" i="4"/>
  <c r="P145" i="4"/>
  <c r="P144" i="4"/>
  <c r="P143" i="4"/>
  <c r="P142" i="4"/>
  <c r="P141" i="4"/>
  <c r="P140" i="4"/>
  <c r="P139" i="4"/>
  <c r="P138" i="4"/>
  <c r="P137" i="4"/>
  <c r="P136" i="4"/>
  <c r="P135" i="4"/>
  <c r="P134" i="4"/>
  <c r="P133" i="4"/>
  <c r="P132" i="4"/>
  <c r="P131" i="4"/>
  <c r="P130" i="4"/>
  <c r="P129" i="4"/>
  <c r="P128" i="4"/>
  <c r="P127" i="4"/>
  <c r="P126" i="4"/>
  <c r="P125" i="4"/>
  <c r="P124" i="4"/>
  <c r="P123" i="4"/>
  <c r="P122" i="4"/>
  <c r="P121" i="4"/>
  <c r="P120" i="4"/>
  <c r="P119" i="4"/>
  <c r="P118" i="4"/>
  <c r="P117" i="4"/>
  <c r="P116" i="4"/>
  <c r="P115" i="4"/>
  <c r="P114" i="4"/>
  <c r="P113" i="4"/>
  <c r="P112" i="4"/>
  <c r="P111" i="4"/>
  <c r="P110" i="4"/>
  <c r="P109" i="4"/>
  <c r="P108" i="4"/>
  <c r="P107" i="4"/>
  <c r="P106" i="4"/>
  <c r="P105" i="4"/>
  <c r="P104" i="4"/>
  <c r="P103" i="4"/>
  <c r="P102" i="4"/>
  <c r="P101" i="4"/>
  <c r="P100" i="4"/>
  <c r="P99" i="4"/>
  <c r="P98" i="4"/>
  <c r="P97" i="4"/>
  <c r="P96" i="4"/>
  <c r="P95" i="4"/>
  <c r="P94" i="4"/>
  <c r="P93" i="4"/>
  <c r="P92" i="4"/>
  <c r="P91" i="4"/>
  <c r="P90" i="4"/>
  <c r="P89" i="4"/>
  <c r="P88" i="4"/>
  <c r="P87" i="4"/>
  <c r="P86" i="4"/>
  <c r="P85" i="4"/>
  <c r="P84" i="4"/>
  <c r="P83" i="4"/>
  <c r="P82" i="4"/>
  <c r="P81" i="4"/>
  <c r="P80" i="4"/>
  <c r="P79" i="4"/>
  <c r="P78" i="4"/>
  <c r="P77" i="4"/>
  <c r="P76" i="4"/>
  <c r="P75" i="4"/>
  <c r="P74" i="4"/>
  <c r="P73" i="4"/>
  <c r="P72" i="4"/>
  <c r="P71" i="4"/>
  <c r="P70" i="4"/>
  <c r="P69" i="4"/>
  <c r="P68" i="4"/>
  <c r="P67" i="4"/>
  <c r="P66" i="4"/>
  <c r="P65" i="4"/>
  <c r="P64" i="4"/>
  <c r="P63" i="4"/>
  <c r="P62" i="4"/>
  <c r="P61" i="4"/>
  <c r="P60" i="4"/>
  <c r="P59" i="4"/>
  <c r="P58" i="4"/>
  <c r="P57" i="4"/>
  <c r="P56" i="4"/>
  <c r="P55" i="4"/>
  <c r="P54" i="4"/>
  <c r="P53" i="4"/>
  <c r="P52" i="4"/>
  <c r="P51" i="4"/>
  <c r="P50" i="4"/>
  <c r="P49" i="4"/>
  <c r="P48" i="4"/>
  <c r="P47" i="4"/>
  <c r="P46" i="4"/>
  <c r="P45" i="4"/>
  <c r="P44" i="4"/>
  <c r="P43" i="4"/>
  <c r="P42" i="4"/>
  <c r="P41" i="4"/>
  <c r="P40" i="4"/>
  <c r="P39" i="4"/>
  <c r="P38" i="4"/>
  <c r="P37" i="4"/>
  <c r="P36" i="4"/>
  <c r="P35" i="4"/>
  <c r="P34" i="4"/>
  <c r="P33" i="4"/>
  <c r="P32" i="4"/>
  <c r="P31" i="4"/>
  <c r="P30" i="4"/>
  <c r="P29" i="4"/>
  <c r="P28" i="4"/>
  <c r="P27" i="4"/>
  <c r="K27" i="4"/>
  <c r="K28" i="4"/>
  <c r="K29" i="4"/>
  <c r="K30" i="4"/>
  <c r="K31" i="4"/>
  <c r="K32" i="4"/>
  <c r="K33" i="4"/>
  <c r="K34" i="4"/>
  <c r="K35" i="4"/>
  <c r="K36" i="4"/>
  <c r="K37" i="4"/>
  <c r="K38" i="4"/>
  <c r="K39" i="4"/>
  <c r="K40" i="4"/>
  <c r="K41" i="4"/>
  <c r="K42" i="4"/>
  <c r="K43" i="4"/>
  <c r="K44" i="4"/>
  <c r="K45" i="4"/>
  <c r="K46" i="4"/>
  <c r="K47" i="4"/>
  <c r="K48" i="4"/>
  <c r="K49" i="4"/>
  <c r="K50" i="4"/>
  <c r="K51" i="4"/>
  <c r="K52" i="4"/>
  <c r="K53" i="4"/>
  <c r="K54" i="4"/>
  <c r="K55" i="4"/>
  <c r="K56" i="4"/>
  <c r="K57" i="4"/>
  <c r="K58" i="4"/>
  <c r="K59" i="4"/>
  <c r="K60" i="4"/>
  <c r="K61" i="4"/>
  <c r="K62" i="4"/>
  <c r="K63" i="4"/>
  <c r="K64" i="4"/>
  <c r="K65" i="4"/>
  <c r="K66" i="4"/>
  <c r="K67" i="4"/>
  <c r="K68" i="4"/>
  <c r="K69" i="4"/>
  <c r="K70" i="4"/>
  <c r="K71" i="4"/>
  <c r="K72" i="4"/>
  <c r="K73" i="4"/>
  <c r="K74" i="4"/>
  <c r="K75" i="4"/>
  <c r="K76" i="4"/>
  <c r="K77" i="4"/>
  <c r="K78" i="4"/>
  <c r="K79" i="4"/>
  <c r="K80" i="4"/>
  <c r="K81" i="4"/>
  <c r="K82" i="4"/>
  <c r="K83" i="4"/>
  <c r="K84" i="4"/>
  <c r="K85" i="4"/>
  <c r="K86" i="4"/>
  <c r="K87" i="4"/>
  <c r="K88" i="4"/>
  <c r="K89" i="4"/>
  <c r="K90" i="4"/>
  <c r="K91" i="4"/>
  <c r="K92" i="4"/>
  <c r="K93" i="4"/>
  <c r="K94" i="4"/>
  <c r="K95" i="4"/>
  <c r="K96" i="4"/>
  <c r="K97" i="4"/>
  <c r="K98" i="4"/>
  <c r="K99" i="4"/>
  <c r="K100" i="4"/>
  <c r="K101" i="4"/>
  <c r="K102" i="4"/>
  <c r="K103" i="4"/>
  <c r="K104" i="4"/>
  <c r="K105" i="4"/>
  <c r="K106" i="4"/>
  <c r="K107" i="4"/>
  <c r="K108" i="4"/>
  <c r="K109" i="4"/>
  <c r="K110" i="4"/>
  <c r="K111" i="4"/>
  <c r="K112" i="4"/>
  <c r="K113" i="4"/>
  <c r="K114" i="4"/>
  <c r="K115" i="4"/>
  <c r="K116" i="4"/>
  <c r="K117" i="4"/>
  <c r="K118" i="4"/>
  <c r="K119" i="4"/>
  <c r="K120" i="4"/>
  <c r="K121" i="4"/>
  <c r="K122" i="4"/>
  <c r="K123" i="4"/>
  <c r="K124" i="4"/>
  <c r="K125" i="4"/>
  <c r="K126" i="4"/>
  <c r="K127" i="4"/>
  <c r="K128" i="4"/>
  <c r="K129" i="4"/>
  <c r="K130" i="4"/>
  <c r="K131" i="4"/>
  <c r="K132" i="4"/>
  <c r="K133" i="4"/>
  <c r="K134" i="4"/>
  <c r="K135" i="4"/>
  <c r="K136" i="4"/>
  <c r="K137" i="4"/>
  <c r="K138" i="4"/>
  <c r="K139" i="4"/>
  <c r="K140" i="4"/>
  <c r="K141" i="4"/>
  <c r="K142" i="4"/>
  <c r="K143" i="4"/>
  <c r="K144" i="4"/>
  <c r="K145" i="4"/>
  <c r="K146" i="4"/>
  <c r="K147" i="4"/>
  <c r="K148" i="4"/>
  <c r="K149" i="4"/>
  <c r="K150" i="4"/>
  <c r="K151" i="4"/>
  <c r="K152" i="4"/>
  <c r="K153" i="4"/>
  <c r="K154" i="4"/>
  <c r="K155" i="4"/>
  <c r="K156" i="4"/>
  <c r="K157" i="4"/>
  <c r="K158" i="4"/>
  <c r="K159" i="4"/>
  <c r="K160" i="4"/>
  <c r="K161" i="4"/>
  <c r="K162" i="4"/>
  <c r="K163" i="4"/>
  <c r="K164" i="4"/>
  <c r="K165" i="4"/>
  <c r="K166" i="4"/>
  <c r="K167" i="4"/>
  <c r="K168" i="4"/>
  <c r="K169" i="4"/>
  <c r="K170" i="4"/>
  <c r="K171" i="4"/>
  <c r="K172" i="4"/>
  <c r="K173" i="4"/>
  <c r="K174" i="4"/>
  <c r="K175" i="4"/>
  <c r="K26" i="4"/>
  <c r="F175" i="3"/>
  <c r="K175" i="3" s="1"/>
  <c r="F174" i="3"/>
  <c r="K174" i="3" s="1"/>
  <c r="F173" i="3"/>
  <c r="K173" i="3" s="1"/>
  <c r="F172" i="3"/>
  <c r="F171" i="3"/>
  <c r="K171" i="3" s="1"/>
  <c r="F170" i="3"/>
  <c r="K170" i="3" s="1"/>
  <c r="F169" i="3"/>
  <c r="K169" i="3" s="1"/>
  <c r="F168" i="3"/>
  <c r="F167" i="3"/>
  <c r="K167" i="3" s="1"/>
  <c r="F166" i="3"/>
  <c r="K166" i="3" s="1"/>
  <c r="F165" i="3"/>
  <c r="K165" i="3" s="1"/>
  <c r="F164" i="3"/>
  <c r="F163" i="3"/>
  <c r="K163" i="3" s="1"/>
  <c r="F162" i="3"/>
  <c r="K162" i="3" s="1"/>
  <c r="F161" i="3"/>
  <c r="K161" i="3" s="1"/>
  <c r="F160" i="3"/>
  <c r="F159" i="3"/>
  <c r="K159" i="3" s="1"/>
  <c r="F158" i="3"/>
  <c r="K158" i="3" s="1"/>
  <c r="F157" i="3"/>
  <c r="K157" i="3" s="1"/>
  <c r="F156" i="3"/>
  <c r="F155" i="3"/>
  <c r="K155" i="3" s="1"/>
  <c r="F154" i="3"/>
  <c r="K154" i="3" s="1"/>
  <c r="F153" i="3"/>
  <c r="K153" i="3" s="1"/>
  <c r="F152" i="3"/>
  <c r="F151" i="3"/>
  <c r="K151" i="3" s="1"/>
  <c r="F150" i="3"/>
  <c r="K150" i="3" s="1"/>
  <c r="F149" i="3"/>
  <c r="K149" i="3" s="1"/>
  <c r="F148" i="3"/>
  <c r="F147" i="3"/>
  <c r="K147" i="3" s="1"/>
  <c r="F146" i="3"/>
  <c r="K146" i="3" s="1"/>
  <c r="F145" i="3"/>
  <c r="K145" i="3" s="1"/>
  <c r="F144" i="3"/>
  <c r="F143" i="3"/>
  <c r="K143" i="3" s="1"/>
  <c r="F142" i="3"/>
  <c r="K142" i="3" s="1"/>
  <c r="F141" i="3"/>
  <c r="K141" i="3" s="1"/>
  <c r="F140" i="3"/>
  <c r="F139" i="3"/>
  <c r="K139" i="3" s="1"/>
  <c r="F138" i="3"/>
  <c r="K138" i="3" s="1"/>
  <c r="F137" i="3"/>
  <c r="K137" i="3" s="1"/>
  <c r="F136" i="3"/>
  <c r="F135" i="3"/>
  <c r="K135" i="3" s="1"/>
  <c r="F134" i="3"/>
  <c r="K134" i="3" s="1"/>
  <c r="F133" i="3"/>
  <c r="K133" i="3" s="1"/>
  <c r="F132" i="3"/>
  <c r="F131" i="3"/>
  <c r="K131" i="3" s="1"/>
  <c r="F130" i="3"/>
  <c r="K130" i="3" s="1"/>
  <c r="F129" i="3"/>
  <c r="K129" i="3" s="1"/>
  <c r="F128" i="3"/>
  <c r="F127" i="3"/>
  <c r="K127" i="3" s="1"/>
  <c r="F126" i="3"/>
  <c r="K126" i="3" s="1"/>
  <c r="F125" i="3"/>
  <c r="K125" i="3" s="1"/>
  <c r="F124" i="3"/>
  <c r="F123" i="3"/>
  <c r="K123" i="3" s="1"/>
  <c r="F122" i="3"/>
  <c r="K122" i="3" s="1"/>
  <c r="F121" i="3"/>
  <c r="K121" i="3" s="1"/>
  <c r="F120" i="3"/>
  <c r="F119" i="3"/>
  <c r="K119" i="3" s="1"/>
  <c r="F118" i="3"/>
  <c r="K118" i="3" s="1"/>
  <c r="F117" i="3"/>
  <c r="K117" i="3" s="1"/>
  <c r="F116" i="3"/>
  <c r="F115" i="3"/>
  <c r="K115" i="3" s="1"/>
  <c r="F114" i="3"/>
  <c r="K114" i="3" s="1"/>
  <c r="F113" i="3"/>
  <c r="K113" i="3" s="1"/>
  <c r="F112" i="3"/>
  <c r="F111" i="3"/>
  <c r="K111" i="3" s="1"/>
  <c r="F110" i="3"/>
  <c r="K110" i="3" s="1"/>
  <c r="F109" i="3"/>
  <c r="K109" i="3" s="1"/>
  <c r="F108" i="3"/>
  <c r="F107" i="3"/>
  <c r="K107" i="3" s="1"/>
  <c r="F106" i="3"/>
  <c r="K106" i="3" s="1"/>
  <c r="F105" i="3"/>
  <c r="K105" i="3" s="1"/>
  <c r="F104" i="3"/>
  <c r="F103" i="3"/>
  <c r="K103" i="3" s="1"/>
  <c r="F102" i="3"/>
  <c r="K102" i="3" s="1"/>
  <c r="F101" i="3"/>
  <c r="K101" i="3" s="1"/>
  <c r="F100" i="3"/>
  <c r="F99" i="3"/>
  <c r="K99" i="3" s="1"/>
  <c r="F98" i="3"/>
  <c r="K98" i="3" s="1"/>
  <c r="F97" i="3"/>
  <c r="K97" i="3" s="1"/>
  <c r="F96" i="3"/>
  <c r="F95" i="3"/>
  <c r="K95" i="3" s="1"/>
  <c r="F94" i="3"/>
  <c r="K94" i="3" s="1"/>
  <c r="F93" i="3"/>
  <c r="K93" i="3" s="1"/>
  <c r="F92" i="3"/>
  <c r="F91" i="3"/>
  <c r="K91" i="3" s="1"/>
  <c r="F90" i="3"/>
  <c r="K90" i="3" s="1"/>
  <c r="F89" i="3"/>
  <c r="K89" i="3" s="1"/>
  <c r="F88" i="3"/>
  <c r="F87" i="3"/>
  <c r="K87" i="3" s="1"/>
  <c r="F86" i="3"/>
  <c r="K86" i="3" s="1"/>
  <c r="F85" i="3"/>
  <c r="K85" i="3" s="1"/>
  <c r="F84" i="3"/>
  <c r="F83" i="3"/>
  <c r="K83" i="3" s="1"/>
  <c r="F82" i="3"/>
  <c r="K82" i="3" s="1"/>
  <c r="F81" i="3"/>
  <c r="K81" i="3" s="1"/>
  <c r="F80" i="3"/>
  <c r="F79" i="3"/>
  <c r="K79" i="3" s="1"/>
  <c r="F78" i="3"/>
  <c r="K78" i="3" s="1"/>
  <c r="F77" i="3"/>
  <c r="K77" i="3" s="1"/>
  <c r="F76" i="3"/>
  <c r="F75" i="3"/>
  <c r="K75" i="3" s="1"/>
  <c r="F74" i="3"/>
  <c r="K74" i="3" s="1"/>
  <c r="F73" i="3"/>
  <c r="K73" i="3" s="1"/>
  <c r="F72" i="3"/>
  <c r="F71" i="3"/>
  <c r="K71" i="3" s="1"/>
  <c r="F70" i="3"/>
  <c r="K70" i="3" s="1"/>
  <c r="F69" i="3"/>
  <c r="K69" i="3" s="1"/>
  <c r="F68" i="3"/>
  <c r="F67" i="3"/>
  <c r="K67" i="3" s="1"/>
  <c r="F66" i="3"/>
  <c r="K66" i="3" s="1"/>
  <c r="F65" i="3"/>
  <c r="K65" i="3" s="1"/>
  <c r="F64" i="3"/>
  <c r="F63" i="3"/>
  <c r="K63" i="3" s="1"/>
  <c r="F62" i="3"/>
  <c r="K62" i="3" s="1"/>
  <c r="F61" i="3"/>
  <c r="K61" i="3" s="1"/>
  <c r="F60" i="3"/>
  <c r="F59" i="3"/>
  <c r="K59" i="3" s="1"/>
  <c r="F58" i="3"/>
  <c r="K58" i="3" s="1"/>
  <c r="F57" i="3"/>
  <c r="K57" i="3" s="1"/>
  <c r="F56" i="3"/>
  <c r="F55" i="3"/>
  <c r="K55" i="3" s="1"/>
  <c r="F54" i="3"/>
  <c r="K54" i="3" s="1"/>
  <c r="F53" i="3"/>
  <c r="K53" i="3" s="1"/>
  <c r="F52" i="3"/>
  <c r="F51" i="3"/>
  <c r="K51" i="3" s="1"/>
  <c r="F50" i="3"/>
  <c r="K50" i="3" s="1"/>
  <c r="F49" i="3"/>
  <c r="K49" i="3" s="1"/>
  <c r="F48" i="3"/>
  <c r="F47" i="3"/>
  <c r="K47" i="3" s="1"/>
  <c r="F46" i="3"/>
  <c r="K46" i="3" s="1"/>
  <c r="F45" i="3"/>
  <c r="K45" i="3" s="1"/>
  <c r="F44" i="3"/>
  <c r="F43" i="3"/>
  <c r="K43" i="3" s="1"/>
  <c r="F42" i="3"/>
  <c r="K42" i="3" s="1"/>
  <c r="F41" i="3"/>
  <c r="K41" i="3" s="1"/>
  <c r="F40" i="3"/>
  <c r="F39" i="3"/>
  <c r="K39" i="3" s="1"/>
  <c r="F38" i="3"/>
  <c r="K38" i="3" s="1"/>
  <c r="F37" i="3"/>
  <c r="K37" i="3" s="1"/>
  <c r="F36" i="3"/>
  <c r="F35" i="3"/>
  <c r="K35" i="3" s="1"/>
  <c r="F34" i="3"/>
  <c r="K34" i="3" s="1"/>
  <c r="F33" i="3"/>
  <c r="K33" i="3" s="1"/>
  <c r="F32" i="3"/>
  <c r="F31" i="3"/>
  <c r="K31" i="3" s="1"/>
  <c r="F30" i="3"/>
  <c r="K30" i="3" s="1"/>
  <c r="F29" i="3"/>
  <c r="K29" i="3" s="1"/>
  <c r="F28" i="3"/>
  <c r="F27" i="3"/>
  <c r="K27" i="3" s="1"/>
  <c r="F26" i="3"/>
  <c r="K26" i="3" s="1"/>
  <c r="D25" i="3"/>
  <c r="E25" i="3"/>
  <c r="T175" i="3"/>
  <c r="U175" i="3" s="1"/>
  <c r="T174" i="3"/>
  <c r="U174" i="3" s="1"/>
  <c r="T173" i="3"/>
  <c r="U173" i="3" s="1"/>
  <c r="T172" i="3"/>
  <c r="U172" i="3" s="1"/>
  <c r="T171" i="3"/>
  <c r="U171" i="3" s="1"/>
  <c r="T170" i="3"/>
  <c r="U170" i="3" s="1"/>
  <c r="T169" i="3"/>
  <c r="U169" i="3" s="1"/>
  <c r="T168" i="3"/>
  <c r="U168" i="3" s="1"/>
  <c r="T167" i="3"/>
  <c r="U167" i="3" s="1"/>
  <c r="T166" i="3"/>
  <c r="U166" i="3" s="1"/>
  <c r="T165" i="3"/>
  <c r="U165" i="3" s="1"/>
  <c r="T164" i="3"/>
  <c r="U164" i="3" s="1"/>
  <c r="T163" i="3"/>
  <c r="U163" i="3" s="1"/>
  <c r="T162" i="3"/>
  <c r="U162" i="3" s="1"/>
  <c r="T161" i="3"/>
  <c r="U161" i="3" s="1"/>
  <c r="T160" i="3"/>
  <c r="U160" i="3" s="1"/>
  <c r="T159" i="3"/>
  <c r="U159" i="3" s="1"/>
  <c r="T158" i="3"/>
  <c r="U158" i="3" s="1"/>
  <c r="T157" i="3"/>
  <c r="U157" i="3" s="1"/>
  <c r="T156" i="3"/>
  <c r="U156" i="3" s="1"/>
  <c r="T155" i="3"/>
  <c r="U155" i="3" s="1"/>
  <c r="T154" i="3"/>
  <c r="U154" i="3" s="1"/>
  <c r="T153" i="3"/>
  <c r="U153" i="3" s="1"/>
  <c r="T152" i="3"/>
  <c r="U152" i="3" s="1"/>
  <c r="T151" i="3"/>
  <c r="U151" i="3" s="1"/>
  <c r="T150" i="3"/>
  <c r="U150" i="3" s="1"/>
  <c r="T149" i="3"/>
  <c r="U149" i="3" s="1"/>
  <c r="T148" i="3"/>
  <c r="U148" i="3" s="1"/>
  <c r="T147" i="3"/>
  <c r="U147" i="3" s="1"/>
  <c r="T146" i="3"/>
  <c r="U146" i="3" s="1"/>
  <c r="T145" i="3"/>
  <c r="U145" i="3" s="1"/>
  <c r="T144" i="3"/>
  <c r="U144" i="3" s="1"/>
  <c r="T143" i="3"/>
  <c r="U143" i="3" s="1"/>
  <c r="T142" i="3"/>
  <c r="U142" i="3" s="1"/>
  <c r="T141" i="3"/>
  <c r="U141" i="3" s="1"/>
  <c r="T140" i="3"/>
  <c r="U140" i="3" s="1"/>
  <c r="T139" i="3"/>
  <c r="U139" i="3" s="1"/>
  <c r="T138" i="3"/>
  <c r="U138" i="3" s="1"/>
  <c r="T137" i="3"/>
  <c r="U137" i="3" s="1"/>
  <c r="T136" i="3"/>
  <c r="U136" i="3" s="1"/>
  <c r="T135" i="3"/>
  <c r="U135" i="3" s="1"/>
  <c r="T134" i="3"/>
  <c r="U134" i="3" s="1"/>
  <c r="T133" i="3"/>
  <c r="U133" i="3" s="1"/>
  <c r="T132" i="3"/>
  <c r="U132" i="3" s="1"/>
  <c r="T131" i="3"/>
  <c r="U131" i="3" s="1"/>
  <c r="T130" i="3"/>
  <c r="U130" i="3" s="1"/>
  <c r="T129" i="3"/>
  <c r="U129" i="3" s="1"/>
  <c r="T128" i="3"/>
  <c r="U128" i="3" s="1"/>
  <c r="T127" i="3"/>
  <c r="U127" i="3" s="1"/>
  <c r="T126" i="3"/>
  <c r="U126" i="3" s="1"/>
  <c r="T125" i="3"/>
  <c r="U125" i="3" s="1"/>
  <c r="T124" i="3"/>
  <c r="U124" i="3" s="1"/>
  <c r="T123" i="3"/>
  <c r="U123" i="3" s="1"/>
  <c r="T122" i="3"/>
  <c r="U122" i="3" s="1"/>
  <c r="T121" i="3"/>
  <c r="U121" i="3" s="1"/>
  <c r="T120" i="3"/>
  <c r="U120" i="3" s="1"/>
  <c r="T119" i="3"/>
  <c r="U119" i="3" s="1"/>
  <c r="T118" i="3"/>
  <c r="U118" i="3" s="1"/>
  <c r="T117" i="3"/>
  <c r="U117" i="3" s="1"/>
  <c r="T116" i="3"/>
  <c r="U116" i="3" s="1"/>
  <c r="T115" i="3"/>
  <c r="U115" i="3" s="1"/>
  <c r="T114" i="3"/>
  <c r="U114" i="3" s="1"/>
  <c r="T113" i="3"/>
  <c r="U113" i="3" s="1"/>
  <c r="T112" i="3"/>
  <c r="U112" i="3" s="1"/>
  <c r="T111" i="3"/>
  <c r="U111" i="3" s="1"/>
  <c r="T110" i="3"/>
  <c r="U110" i="3" s="1"/>
  <c r="T109" i="3"/>
  <c r="U109" i="3" s="1"/>
  <c r="T108" i="3"/>
  <c r="U108" i="3" s="1"/>
  <c r="T107" i="3"/>
  <c r="U107" i="3" s="1"/>
  <c r="T106" i="3"/>
  <c r="U106" i="3" s="1"/>
  <c r="T105" i="3"/>
  <c r="U105" i="3" s="1"/>
  <c r="T104" i="3"/>
  <c r="U104" i="3" s="1"/>
  <c r="T103" i="3"/>
  <c r="U103" i="3" s="1"/>
  <c r="T102" i="3"/>
  <c r="U102" i="3" s="1"/>
  <c r="T101" i="3"/>
  <c r="U101" i="3" s="1"/>
  <c r="T100" i="3"/>
  <c r="U100" i="3" s="1"/>
  <c r="T99" i="3"/>
  <c r="U99" i="3" s="1"/>
  <c r="T98" i="3"/>
  <c r="U98" i="3" s="1"/>
  <c r="T97" i="3"/>
  <c r="U97" i="3" s="1"/>
  <c r="T96" i="3"/>
  <c r="U96" i="3" s="1"/>
  <c r="T95" i="3"/>
  <c r="U95" i="3"/>
  <c r="T94" i="3"/>
  <c r="T93" i="3"/>
  <c r="U93" i="3"/>
  <c r="T92" i="3"/>
  <c r="U92" i="3" s="1"/>
  <c r="T91" i="3"/>
  <c r="U91" i="3"/>
  <c r="T90" i="3"/>
  <c r="T89" i="3"/>
  <c r="U89" i="3" s="1"/>
  <c r="T88" i="3"/>
  <c r="U88" i="3" s="1"/>
  <c r="T87" i="3"/>
  <c r="U87" i="3"/>
  <c r="T86" i="3"/>
  <c r="T85" i="3"/>
  <c r="U85" i="3"/>
  <c r="T84" i="3"/>
  <c r="U84" i="3" s="1"/>
  <c r="T83" i="3"/>
  <c r="U83" i="3"/>
  <c r="T82" i="3"/>
  <c r="T81" i="3"/>
  <c r="U81" i="3" s="1"/>
  <c r="T80" i="3"/>
  <c r="U80" i="3" s="1"/>
  <c r="T79" i="3"/>
  <c r="U79" i="3"/>
  <c r="T78" i="3"/>
  <c r="T77" i="3"/>
  <c r="U77" i="3"/>
  <c r="T76" i="3"/>
  <c r="U76" i="3" s="1"/>
  <c r="T75" i="3"/>
  <c r="U75" i="3"/>
  <c r="T74" i="3"/>
  <c r="T73" i="3"/>
  <c r="U73" i="3" s="1"/>
  <c r="T72" i="3"/>
  <c r="U72" i="3" s="1"/>
  <c r="T71" i="3"/>
  <c r="U71" i="3"/>
  <c r="T70" i="3"/>
  <c r="T69" i="3"/>
  <c r="U69" i="3"/>
  <c r="T68" i="3"/>
  <c r="U68" i="3" s="1"/>
  <c r="T67" i="3"/>
  <c r="U67" i="3"/>
  <c r="T66" i="3"/>
  <c r="T65" i="3"/>
  <c r="U65" i="3" s="1"/>
  <c r="T64" i="3"/>
  <c r="U64" i="3" s="1"/>
  <c r="T63" i="3"/>
  <c r="U63" i="3"/>
  <c r="T62" i="3"/>
  <c r="T61" i="3"/>
  <c r="U61" i="3"/>
  <c r="T60" i="3"/>
  <c r="U60" i="3" s="1"/>
  <c r="T59" i="3"/>
  <c r="U59" i="3"/>
  <c r="T58" i="3"/>
  <c r="T57" i="3"/>
  <c r="U57" i="3" s="1"/>
  <c r="T56" i="3"/>
  <c r="U56" i="3" s="1"/>
  <c r="T55" i="3"/>
  <c r="U55" i="3"/>
  <c r="T54" i="3"/>
  <c r="T53" i="3"/>
  <c r="U53" i="3"/>
  <c r="T52" i="3"/>
  <c r="U52" i="3" s="1"/>
  <c r="T51" i="3"/>
  <c r="U51" i="3"/>
  <c r="T50" i="3"/>
  <c r="T49" i="3"/>
  <c r="U49" i="3" s="1"/>
  <c r="T48" i="3"/>
  <c r="U48" i="3" s="1"/>
  <c r="T47" i="3"/>
  <c r="U47" i="3"/>
  <c r="T46" i="3"/>
  <c r="T45" i="3"/>
  <c r="U45" i="3"/>
  <c r="T44" i="3"/>
  <c r="U44" i="3" s="1"/>
  <c r="T43" i="3"/>
  <c r="U43" i="3"/>
  <c r="T42" i="3"/>
  <c r="T41" i="3"/>
  <c r="T40" i="3"/>
  <c r="U40" i="3" s="1"/>
  <c r="T39" i="3"/>
  <c r="U39" i="3"/>
  <c r="T38" i="3"/>
  <c r="T37" i="3"/>
  <c r="U37" i="3"/>
  <c r="T36" i="3"/>
  <c r="T35" i="3"/>
  <c r="U35" i="3"/>
  <c r="T34" i="3"/>
  <c r="T33" i="3"/>
  <c r="U33" i="3" s="1"/>
  <c r="T32" i="3"/>
  <c r="U32" i="3" s="1"/>
  <c r="T31" i="3"/>
  <c r="U31" i="3"/>
  <c r="T30" i="3"/>
  <c r="T29" i="3"/>
  <c r="U29" i="3"/>
  <c r="T28" i="3"/>
  <c r="T27" i="3"/>
  <c r="U27" i="3"/>
  <c r="T26" i="3"/>
  <c r="Q25" i="3"/>
  <c r="T25" i="3" s="1"/>
  <c r="S25" i="3"/>
  <c r="O175" i="3"/>
  <c r="P175" i="3" s="1"/>
  <c r="O174" i="3"/>
  <c r="P174" i="3"/>
  <c r="O173" i="3"/>
  <c r="P173" i="3" s="1"/>
  <c r="O172" i="3"/>
  <c r="P172" i="3"/>
  <c r="O171" i="3"/>
  <c r="P171" i="3" s="1"/>
  <c r="O170" i="3"/>
  <c r="O169" i="3"/>
  <c r="P169" i="3" s="1"/>
  <c r="O168" i="3"/>
  <c r="P168" i="3" s="1"/>
  <c r="O167" i="3"/>
  <c r="P167" i="3" s="1"/>
  <c r="O166" i="3"/>
  <c r="P166" i="3"/>
  <c r="O165" i="3"/>
  <c r="P165" i="3" s="1"/>
  <c r="O164" i="3"/>
  <c r="P164" i="3"/>
  <c r="O163" i="3"/>
  <c r="P163" i="3" s="1"/>
  <c r="O162" i="3"/>
  <c r="O161" i="3"/>
  <c r="P161" i="3" s="1"/>
  <c r="O160" i="3"/>
  <c r="P160" i="3" s="1"/>
  <c r="O159" i="3"/>
  <c r="P159" i="3" s="1"/>
  <c r="O158" i="3"/>
  <c r="P158" i="3"/>
  <c r="O157" i="3"/>
  <c r="P157" i="3"/>
  <c r="O156" i="3"/>
  <c r="P156" i="3"/>
  <c r="O155" i="3"/>
  <c r="P155" i="3"/>
  <c r="O154" i="3"/>
  <c r="P154" i="3"/>
  <c r="O153" i="3"/>
  <c r="P153" i="3"/>
  <c r="O152" i="3"/>
  <c r="P152" i="3"/>
  <c r="O151" i="3"/>
  <c r="P151" i="3"/>
  <c r="O150" i="3"/>
  <c r="P150" i="3"/>
  <c r="O149" i="3"/>
  <c r="P149" i="3"/>
  <c r="O148" i="3"/>
  <c r="P148" i="3"/>
  <c r="O147" i="3"/>
  <c r="P147" i="3"/>
  <c r="O146" i="3"/>
  <c r="P146" i="3"/>
  <c r="O145" i="3"/>
  <c r="P145" i="3"/>
  <c r="O144" i="3"/>
  <c r="P144" i="3"/>
  <c r="O143" i="3"/>
  <c r="P143" i="3"/>
  <c r="O142" i="3"/>
  <c r="P142" i="3"/>
  <c r="O141" i="3"/>
  <c r="P141" i="3"/>
  <c r="O140" i="3"/>
  <c r="P140" i="3"/>
  <c r="O139" i="3"/>
  <c r="P139" i="3"/>
  <c r="O138" i="3"/>
  <c r="P138" i="3"/>
  <c r="O137" i="3"/>
  <c r="P137" i="3"/>
  <c r="O136" i="3"/>
  <c r="P136" i="3"/>
  <c r="O135" i="3"/>
  <c r="P135" i="3"/>
  <c r="O134" i="3"/>
  <c r="P134" i="3"/>
  <c r="O133" i="3"/>
  <c r="P133" i="3"/>
  <c r="O132" i="3"/>
  <c r="P132" i="3"/>
  <c r="O131" i="3"/>
  <c r="P131" i="3"/>
  <c r="O130" i="3"/>
  <c r="P130" i="3"/>
  <c r="O129" i="3"/>
  <c r="P129" i="3"/>
  <c r="O128" i="3"/>
  <c r="P128" i="3"/>
  <c r="O127" i="3"/>
  <c r="P127" i="3"/>
  <c r="O126" i="3"/>
  <c r="P126" i="3"/>
  <c r="O125" i="3"/>
  <c r="P125" i="3"/>
  <c r="O124" i="3"/>
  <c r="P124" i="3"/>
  <c r="O123" i="3"/>
  <c r="P123" i="3"/>
  <c r="O122" i="3"/>
  <c r="P122" i="3"/>
  <c r="O121" i="3"/>
  <c r="P121" i="3"/>
  <c r="O120" i="3"/>
  <c r="P120" i="3"/>
  <c r="O119" i="3"/>
  <c r="P119" i="3"/>
  <c r="O118" i="3"/>
  <c r="P118" i="3"/>
  <c r="O117" i="3"/>
  <c r="P117" i="3"/>
  <c r="O116" i="3"/>
  <c r="P116" i="3"/>
  <c r="O115" i="3"/>
  <c r="P115" i="3"/>
  <c r="O114" i="3"/>
  <c r="P114" i="3"/>
  <c r="O113" i="3"/>
  <c r="P113" i="3"/>
  <c r="O112" i="3"/>
  <c r="P112" i="3"/>
  <c r="O111" i="3"/>
  <c r="P111" i="3"/>
  <c r="O110" i="3"/>
  <c r="P110" i="3"/>
  <c r="O109" i="3"/>
  <c r="P109" i="3"/>
  <c r="O108" i="3"/>
  <c r="P108" i="3"/>
  <c r="O107" i="3"/>
  <c r="P107" i="3"/>
  <c r="O106" i="3"/>
  <c r="P106" i="3"/>
  <c r="O105" i="3"/>
  <c r="P105" i="3"/>
  <c r="O104" i="3"/>
  <c r="P104" i="3"/>
  <c r="O103" i="3"/>
  <c r="P103" i="3"/>
  <c r="O102" i="3"/>
  <c r="P102" i="3"/>
  <c r="O101" i="3"/>
  <c r="P101" i="3"/>
  <c r="O100" i="3"/>
  <c r="P100" i="3"/>
  <c r="O99" i="3"/>
  <c r="P99" i="3"/>
  <c r="O98" i="3"/>
  <c r="P98" i="3"/>
  <c r="O97" i="3"/>
  <c r="P97" i="3"/>
  <c r="O96" i="3"/>
  <c r="P96" i="3"/>
  <c r="O95" i="3"/>
  <c r="P95" i="3"/>
  <c r="O94" i="3"/>
  <c r="P94" i="3"/>
  <c r="O93" i="3"/>
  <c r="P93" i="3"/>
  <c r="O92" i="3"/>
  <c r="P92" i="3"/>
  <c r="O91" i="3"/>
  <c r="P91" i="3"/>
  <c r="O90" i="3"/>
  <c r="P90" i="3"/>
  <c r="O89" i="3"/>
  <c r="P89" i="3"/>
  <c r="O88" i="3"/>
  <c r="P88" i="3"/>
  <c r="O87" i="3"/>
  <c r="P87" i="3"/>
  <c r="O86" i="3"/>
  <c r="P86" i="3"/>
  <c r="O85" i="3"/>
  <c r="P85" i="3"/>
  <c r="O84" i="3"/>
  <c r="P84" i="3"/>
  <c r="O83" i="3"/>
  <c r="P83" i="3"/>
  <c r="O82" i="3"/>
  <c r="P82" i="3"/>
  <c r="O81" i="3"/>
  <c r="P81" i="3"/>
  <c r="O80" i="3"/>
  <c r="P80" i="3"/>
  <c r="O79" i="3"/>
  <c r="P79" i="3"/>
  <c r="O78" i="3"/>
  <c r="P78" i="3"/>
  <c r="O77" i="3"/>
  <c r="P77" i="3"/>
  <c r="O76" i="3"/>
  <c r="P76" i="3"/>
  <c r="O75" i="3"/>
  <c r="P75" i="3"/>
  <c r="O74" i="3"/>
  <c r="P74" i="3"/>
  <c r="O73" i="3"/>
  <c r="P73" i="3"/>
  <c r="O72" i="3"/>
  <c r="P72" i="3"/>
  <c r="O71" i="3"/>
  <c r="P71" i="3"/>
  <c r="O70" i="3"/>
  <c r="P70" i="3"/>
  <c r="O69" i="3"/>
  <c r="P69" i="3"/>
  <c r="O68" i="3"/>
  <c r="P68" i="3"/>
  <c r="O67" i="3"/>
  <c r="P67" i="3"/>
  <c r="O66" i="3"/>
  <c r="P66" i="3"/>
  <c r="O65" i="3"/>
  <c r="P65" i="3"/>
  <c r="O64" i="3"/>
  <c r="P64" i="3"/>
  <c r="O63" i="3"/>
  <c r="P63" i="3"/>
  <c r="O62" i="3"/>
  <c r="P62" i="3"/>
  <c r="O61" i="3"/>
  <c r="P61" i="3"/>
  <c r="O60" i="3"/>
  <c r="P60" i="3"/>
  <c r="O59" i="3"/>
  <c r="P59" i="3"/>
  <c r="O58" i="3"/>
  <c r="P58" i="3"/>
  <c r="O57" i="3"/>
  <c r="P57" i="3"/>
  <c r="O56" i="3"/>
  <c r="P56" i="3"/>
  <c r="O55" i="3"/>
  <c r="P55" i="3"/>
  <c r="O54" i="3"/>
  <c r="P54" i="3"/>
  <c r="O53" i="3"/>
  <c r="P53" i="3"/>
  <c r="O52" i="3"/>
  <c r="P52" i="3"/>
  <c r="O51" i="3"/>
  <c r="P51" i="3"/>
  <c r="O50" i="3"/>
  <c r="P50" i="3"/>
  <c r="O49" i="3"/>
  <c r="P49" i="3"/>
  <c r="O48" i="3"/>
  <c r="P48" i="3"/>
  <c r="O47" i="3"/>
  <c r="P47" i="3"/>
  <c r="O46" i="3"/>
  <c r="P46" i="3"/>
  <c r="O45" i="3"/>
  <c r="P45" i="3"/>
  <c r="O44" i="3"/>
  <c r="P44" i="3"/>
  <c r="O43" i="3"/>
  <c r="P43" i="3"/>
  <c r="O42" i="3"/>
  <c r="P42" i="3"/>
  <c r="O41" i="3"/>
  <c r="P41" i="3"/>
  <c r="O40" i="3"/>
  <c r="P40" i="3"/>
  <c r="O39" i="3"/>
  <c r="P39" i="3"/>
  <c r="O38" i="3"/>
  <c r="P38" i="3"/>
  <c r="O37" i="3"/>
  <c r="P37" i="3"/>
  <c r="O36" i="3"/>
  <c r="P36" i="3"/>
  <c r="O35" i="3"/>
  <c r="P35" i="3"/>
  <c r="O34" i="3"/>
  <c r="P34" i="3"/>
  <c r="O33" i="3"/>
  <c r="P33" i="3"/>
  <c r="O32" i="3"/>
  <c r="P32" i="3"/>
  <c r="O31" i="3"/>
  <c r="P31" i="3"/>
  <c r="O30" i="3"/>
  <c r="P30" i="3"/>
  <c r="O29" i="3"/>
  <c r="P29" i="3"/>
  <c r="O28" i="3"/>
  <c r="P28" i="3"/>
  <c r="O27" i="3"/>
  <c r="P27" i="3"/>
  <c r="O26" i="3"/>
  <c r="P26" i="3"/>
  <c r="L25" i="3"/>
  <c r="N25" i="3"/>
  <c r="K172" i="3"/>
  <c r="K168" i="3"/>
  <c r="K164" i="3"/>
  <c r="K160" i="3"/>
  <c r="K156" i="3"/>
  <c r="K152" i="3"/>
  <c r="K148" i="3"/>
  <c r="K144" i="3"/>
  <c r="K140" i="3"/>
  <c r="K136" i="3"/>
  <c r="K132" i="3"/>
  <c r="K128" i="3"/>
  <c r="K124" i="3"/>
  <c r="K120" i="3"/>
  <c r="K116" i="3"/>
  <c r="K112" i="3"/>
  <c r="K108" i="3"/>
  <c r="K104" i="3"/>
  <c r="K100" i="3"/>
  <c r="K96" i="3"/>
  <c r="K92" i="3"/>
  <c r="K88" i="3"/>
  <c r="K84" i="3"/>
  <c r="K80" i="3"/>
  <c r="K76" i="3"/>
  <c r="K72" i="3"/>
  <c r="K68" i="3"/>
  <c r="K64" i="3"/>
  <c r="K60" i="3"/>
  <c r="K56" i="3"/>
  <c r="K52" i="3"/>
  <c r="K48" i="3"/>
  <c r="K44" i="3"/>
  <c r="K40" i="3"/>
  <c r="K36" i="3"/>
  <c r="K32" i="3"/>
  <c r="K28" i="3"/>
  <c r="G25" i="3"/>
  <c r="I25" i="3"/>
  <c r="H175" i="3"/>
  <c r="H174" i="3"/>
  <c r="H173" i="3"/>
  <c r="H172" i="3"/>
  <c r="H171" i="3"/>
  <c r="H170" i="3"/>
  <c r="H169" i="3"/>
  <c r="H168" i="3"/>
  <c r="H167" i="3"/>
  <c r="H166" i="3"/>
  <c r="H165" i="3"/>
  <c r="H164" i="3"/>
  <c r="H163" i="3"/>
  <c r="H162" i="3"/>
  <c r="H161" i="3"/>
  <c r="H160" i="3"/>
  <c r="H159" i="3"/>
  <c r="H158" i="3"/>
  <c r="H157" i="3"/>
  <c r="H156" i="3"/>
  <c r="H155" i="3"/>
  <c r="H154" i="3"/>
  <c r="H153" i="3"/>
  <c r="H152" i="3"/>
  <c r="H151" i="3"/>
  <c r="H150" i="3"/>
  <c r="H149" i="3"/>
  <c r="H148" i="3"/>
  <c r="H147" i="3"/>
  <c r="H146" i="3"/>
  <c r="H145" i="3"/>
  <c r="H144" i="3"/>
  <c r="H143" i="3"/>
  <c r="H142" i="3"/>
  <c r="H141" i="3"/>
  <c r="H140" i="3"/>
  <c r="H139" i="3"/>
  <c r="H138" i="3"/>
  <c r="H137" i="3"/>
  <c r="H136" i="3"/>
  <c r="H135" i="3"/>
  <c r="H134" i="3"/>
  <c r="H133" i="3"/>
  <c r="H132" i="3"/>
  <c r="H131" i="3"/>
  <c r="H130" i="3"/>
  <c r="H129" i="3"/>
  <c r="H128" i="3"/>
  <c r="H127" i="3"/>
  <c r="H126" i="3"/>
  <c r="H125" i="3"/>
  <c r="H124" i="3"/>
  <c r="H123" i="3"/>
  <c r="H122" i="3"/>
  <c r="H121" i="3"/>
  <c r="H120" i="3"/>
  <c r="H119" i="3"/>
  <c r="H118" i="3"/>
  <c r="H117" i="3"/>
  <c r="H116" i="3"/>
  <c r="H115" i="3"/>
  <c r="H114" i="3"/>
  <c r="H113" i="3"/>
  <c r="H112" i="3"/>
  <c r="H111" i="3"/>
  <c r="H110" i="3"/>
  <c r="H109" i="3"/>
  <c r="H108" i="3"/>
  <c r="H107" i="3"/>
  <c r="H106" i="3"/>
  <c r="H105" i="3"/>
  <c r="H104" i="3"/>
  <c r="H103" i="3"/>
  <c r="H102" i="3"/>
  <c r="H101" i="3"/>
  <c r="H100" i="3"/>
  <c r="H99" i="3"/>
  <c r="H98" i="3"/>
  <c r="H97" i="3"/>
  <c r="H96" i="3"/>
  <c r="H95" i="3"/>
  <c r="H94" i="3"/>
  <c r="H93" i="3"/>
  <c r="H92" i="3"/>
  <c r="H91" i="3"/>
  <c r="H90" i="3"/>
  <c r="H89" i="3"/>
  <c r="H88" i="3"/>
  <c r="H87" i="3"/>
  <c r="H86" i="3"/>
  <c r="H85" i="3"/>
  <c r="H84" i="3"/>
  <c r="H83" i="3"/>
  <c r="H82" i="3"/>
  <c r="H81" i="3"/>
  <c r="H80" i="3"/>
  <c r="H79" i="3"/>
  <c r="H78" i="3"/>
  <c r="H77" i="3"/>
  <c r="H76" i="3"/>
  <c r="H75" i="3"/>
  <c r="H74" i="3"/>
  <c r="H73" i="3"/>
  <c r="H72" i="3"/>
  <c r="H71" i="3"/>
  <c r="H70" i="3"/>
  <c r="H69" i="3"/>
  <c r="H68" i="3"/>
  <c r="H67" i="3"/>
  <c r="H66" i="3"/>
  <c r="H65" i="3"/>
  <c r="H64" i="3"/>
  <c r="H63" i="3"/>
  <c r="H62" i="3"/>
  <c r="H61" i="3"/>
  <c r="H60" i="3"/>
  <c r="H59" i="3"/>
  <c r="H58" i="3"/>
  <c r="H57" i="3"/>
  <c r="H56" i="3"/>
  <c r="H55" i="3"/>
  <c r="H54" i="3"/>
  <c r="H53" i="3"/>
  <c r="H52" i="3"/>
  <c r="H51" i="3"/>
  <c r="H50" i="3"/>
  <c r="H49" i="3"/>
  <c r="H48" i="3"/>
  <c r="H47" i="3"/>
  <c r="H46" i="3"/>
  <c r="H45" i="3"/>
  <c r="H44" i="3"/>
  <c r="H43" i="3"/>
  <c r="H42" i="3"/>
  <c r="H41" i="3"/>
  <c r="H40" i="3"/>
  <c r="H39" i="3"/>
  <c r="H38" i="3"/>
  <c r="H37" i="3"/>
  <c r="H36" i="3"/>
  <c r="H35" i="3"/>
  <c r="H34" i="3"/>
  <c r="H33" i="3"/>
  <c r="H32" i="3"/>
  <c r="H31" i="3"/>
  <c r="H30" i="3"/>
  <c r="H29" i="3"/>
  <c r="H28" i="3"/>
  <c r="H27" i="3"/>
  <c r="H26" i="3"/>
  <c r="M175" i="3"/>
  <c r="M174" i="3"/>
  <c r="M173" i="3"/>
  <c r="M172" i="3"/>
  <c r="M171" i="3"/>
  <c r="M170" i="3"/>
  <c r="M169" i="3"/>
  <c r="M168" i="3"/>
  <c r="M167" i="3"/>
  <c r="M166" i="3"/>
  <c r="M165" i="3"/>
  <c r="M164" i="3"/>
  <c r="M163" i="3"/>
  <c r="M162" i="3"/>
  <c r="M161" i="3"/>
  <c r="M160" i="3"/>
  <c r="M159" i="3"/>
  <c r="M158" i="3"/>
  <c r="M157" i="3"/>
  <c r="M156" i="3"/>
  <c r="M155" i="3"/>
  <c r="M154" i="3"/>
  <c r="M153" i="3"/>
  <c r="M152" i="3"/>
  <c r="M151" i="3"/>
  <c r="M150" i="3"/>
  <c r="M149" i="3"/>
  <c r="M148" i="3"/>
  <c r="M147" i="3"/>
  <c r="M146" i="3"/>
  <c r="M145" i="3"/>
  <c r="M144" i="3"/>
  <c r="M143" i="3"/>
  <c r="M142" i="3"/>
  <c r="M141" i="3"/>
  <c r="M140" i="3"/>
  <c r="M139" i="3"/>
  <c r="M138" i="3"/>
  <c r="M137" i="3"/>
  <c r="M136" i="3"/>
  <c r="M135" i="3"/>
  <c r="M134" i="3"/>
  <c r="M133" i="3"/>
  <c r="M132" i="3"/>
  <c r="M131" i="3"/>
  <c r="M130" i="3"/>
  <c r="M129" i="3"/>
  <c r="M128" i="3"/>
  <c r="M127" i="3"/>
  <c r="M126" i="3"/>
  <c r="M125" i="3"/>
  <c r="M124" i="3"/>
  <c r="M123" i="3"/>
  <c r="M122" i="3"/>
  <c r="M121" i="3"/>
  <c r="M120" i="3"/>
  <c r="M119" i="3"/>
  <c r="M118" i="3"/>
  <c r="M117" i="3"/>
  <c r="M116" i="3"/>
  <c r="M115" i="3"/>
  <c r="M114" i="3"/>
  <c r="M113" i="3"/>
  <c r="M112" i="3"/>
  <c r="M111" i="3"/>
  <c r="M110" i="3"/>
  <c r="M109" i="3"/>
  <c r="M108" i="3"/>
  <c r="M107" i="3"/>
  <c r="M106" i="3"/>
  <c r="M105" i="3"/>
  <c r="M104" i="3"/>
  <c r="M103" i="3"/>
  <c r="M102" i="3"/>
  <c r="M101" i="3"/>
  <c r="M100" i="3"/>
  <c r="M99" i="3"/>
  <c r="M98" i="3"/>
  <c r="M97" i="3"/>
  <c r="M96" i="3"/>
  <c r="M95" i="3"/>
  <c r="M94" i="3"/>
  <c r="M93" i="3"/>
  <c r="M92" i="3"/>
  <c r="M91" i="3"/>
  <c r="M90" i="3"/>
  <c r="M89" i="3"/>
  <c r="M88" i="3"/>
  <c r="M87" i="3"/>
  <c r="M86" i="3"/>
  <c r="M85" i="3"/>
  <c r="M84" i="3"/>
  <c r="M83" i="3"/>
  <c r="M82" i="3"/>
  <c r="M81" i="3"/>
  <c r="M80" i="3"/>
  <c r="M79" i="3"/>
  <c r="M78" i="3"/>
  <c r="M77" i="3"/>
  <c r="M76" i="3"/>
  <c r="M75" i="3"/>
  <c r="M74" i="3"/>
  <c r="M73" i="3"/>
  <c r="M72" i="3"/>
  <c r="M71" i="3"/>
  <c r="M70" i="3"/>
  <c r="M69" i="3"/>
  <c r="M68" i="3"/>
  <c r="M67" i="3"/>
  <c r="M66" i="3"/>
  <c r="M65" i="3"/>
  <c r="M64" i="3"/>
  <c r="M63" i="3"/>
  <c r="M62" i="3"/>
  <c r="M61" i="3"/>
  <c r="M60" i="3"/>
  <c r="M59" i="3"/>
  <c r="M58" i="3"/>
  <c r="M57" i="3"/>
  <c r="M56" i="3"/>
  <c r="M55" i="3"/>
  <c r="M54" i="3"/>
  <c r="M53" i="3"/>
  <c r="M52" i="3"/>
  <c r="M51" i="3"/>
  <c r="M50" i="3"/>
  <c r="M49" i="3"/>
  <c r="M48" i="3"/>
  <c r="M47" i="3"/>
  <c r="M46" i="3"/>
  <c r="M45" i="3"/>
  <c r="M44" i="3"/>
  <c r="M43" i="3"/>
  <c r="M42" i="3"/>
  <c r="M41" i="3"/>
  <c r="M40" i="3"/>
  <c r="M39" i="3"/>
  <c r="M38" i="3"/>
  <c r="M37" i="3"/>
  <c r="M36" i="3"/>
  <c r="M35" i="3"/>
  <c r="M34" i="3"/>
  <c r="M33" i="3"/>
  <c r="M32" i="3"/>
  <c r="M31" i="3"/>
  <c r="M30" i="3"/>
  <c r="M29" i="3"/>
  <c r="M28" i="3"/>
  <c r="M27" i="3"/>
  <c r="M26" i="3"/>
  <c r="M25" i="3"/>
  <c r="R175" i="3"/>
  <c r="R174" i="3"/>
  <c r="R173" i="3"/>
  <c r="R172" i="3"/>
  <c r="R171" i="3"/>
  <c r="R170" i="3"/>
  <c r="R169" i="3"/>
  <c r="R168" i="3"/>
  <c r="R167" i="3"/>
  <c r="R166" i="3"/>
  <c r="R165" i="3"/>
  <c r="R164" i="3"/>
  <c r="R163" i="3"/>
  <c r="R162" i="3"/>
  <c r="R161" i="3"/>
  <c r="R160" i="3"/>
  <c r="R159" i="3"/>
  <c r="R158" i="3"/>
  <c r="R157" i="3"/>
  <c r="R156" i="3"/>
  <c r="R155" i="3"/>
  <c r="R154" i="3"/>
  <c r="R153" i="3"/>
  <c r="R152" i="3"/>
  <c r="R151" i="3"/>
  <c r="R150" i="3"/>
  <c r="R149" i="3"/>
  <c r="R148" i="3"/>
  <c r="R147" i="3"/>
  <c r="R146" i="3"/>
  <c r="R145" i="3"/>
  <c r="R144" i="3"/>
  <c r="R143" i="3"/>
  <c r="R142" i="3"/>
  <c r="R141" i="3"/>
  <c r="R140" i="3"/>
  <c r="R139" i="3"/>
  <c r="R138" i="3"/>
  <c r="R137" i="3"/>
  <c r="R136" i="3"/>
  <c r="R135" i="3"/>
  <c r="R134" i="3"/>
  <c r="R133" i="3"/>
  <c r="R132" i="3"/>
  <c r="R131" i="3"/>
  <c r="R130" i="3"/>
  <c r="R129" i="3"/>
  <c r="R128" i="3"/>
  <c r="R127" i="3"/>
  <c r="R126" i="3"/>
  <c r="R125" i="3"/>
  <c r="R124" i="3"/>
  <c r="R123" i="3"/>
  <c r="R122" i="3"/>
  <c r="R121" i="3"/>
  <c r="R120" i="3"/>
  <c r="R119" i="3"/>
  <c r="R118" i="3"/>
  <c r="R117" i="3"/>
  <c r="R116" i="3"/>
  <c r="R115" i="3"/>
  <c r="R114" i="3"/>
  <c r="R113" i="3"/>
  <c r="R112" i="3"/>
  <c r="R111" i="3"/>
  <c r="R110" i="3"/>
  <c r="R109" i="3"/>
  <c r="R108" i="3"/>
  <c r="R107" i="3"/>
  <c r="R106" i="3"/>
  <c r="R105" i="3"/>
  <c r="R104" i="3"/>
  <c r="R103" i="3"/>
  <c r="R102" i="3"/>
  <c r="R101" i="3"/>
  <c r="R100" i="3"/>
  <c r="R99" i="3"/>
  <c r="R98" i="3"/>
  <c r="R97" i="3"/>
  <c r="R96" i="3"/>
  <c r="R95" i="3"/>
  <c r="R94" i="3"/>
  <c r="R93" i="3"/>
  <c r="R92" i="3"/>
  <c r="R91" i="3"/>
  <c r="R90" i="3"/>
  <c r="R89" i="3"/>
  <c r="R88" i="3"/>
  <c r="R87" i="3"/>
  <c r="R86" i="3"/>
  <c r="R85" i="3"/>
  <c r="R84" i="3"/>
  <c r="R83" i="3"/>
  <c r="R82" i="3"/>
  <c r="R81" i="3"/>
  <c r="R80" i="3"/>
  <c r="R79" i="3"/>
  <c r="R78" i="3"/>
  <c r="R77" i="3"/>
  <c r="R76" i="3"/>
  <c r="R75" i="3"/>
  <c r="R74" i="3"/>
  <c r="R73" i="3"/>
  <c r="R72" i="3"/>
  <c r="R71" i="3"/>
  <c r="R70" i="3"/>
  <c r="R69" i="3"/>
  <c r="R68" i="3"/>
  <c r="R67" i="3"/>
  <c r="R66" i="3"/>
  <c r="R65" i="3"/>
  <c r="R64" i="3"/>
  <c r="R63" i="3"/>
  <c r="R62" i="3"/>
  <c r="R61" i="3"/>
  <c r="R60" i="3"/>
  <c r="R59" i="3"/>
  <c r="R58" i="3"/>
  <c r="R57" i="3"/>
  <c r="R56" i="3"/>
  <c r="R55" i="3"/>
  <c r="R54" i="3"/>
  <c r="R53" i="3"/>
  <c r="R52" i="3"/>
  <c r="R51" i="3"/>
  <c r="R50" i="3"/>
  <c r="R49" i="3"/>
  <c r="R48" i="3"/>
  <c r="R47" i="3"/>
  <c r="R46" i="3"/>
  <c r="R45" i="3"/>
  <c r="R44" i="3"/>
  <c r="R43" i="3"/>
  <c r="R42" i="3"/>
  <c r="R41" i="3"/>
  <c r="R40" i="3"/>
  <c r="R39" i="3"/>
  <c r="R38" i="3"/>
  <c r="R37" i="3"/>
  <c r="R36" i="3"/>
  <c r="R35" i="3"/>
  <c r="R34" i="3"/>
  <c r="R33" i="3"/>
  <c r="R32" i="3"/>
  <c r="R31" i="3"/>
  <c r="R30" i="3"/>
  <c r="R29" i="3"/>
  <c r="R28" i="3"/>
  <c r="R27" i="3"/>
  <c r="R26" i="3"/>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T72" i="1"/>
  <c r="T73" i="1"/>
  <c r="T74" i="1"/>
  <c r="T75" i="1"/>
  <c r="T76" i="1"/>
  <c r="T77" i="1"/>
  <c r="T78" i="1"/>
  <c r="T79" i="1"/>
  <c r="T80" i="1"/>
  <c r="T81" i="1"/>
  <c r="T82" i="1"/>
  <c r="T83" i="1"/>
  <c r="T84" i="1"/>
  <c r="T85" i="1"/>
  <c r="T86" i="1"/>
  <c r="T87" i="1"/>
  <c r="T88" i="1"/>
  <c r="T89" i="1"/>
  <c r="T90" i="1"/>
  <c r="T91" i="1"/>
  <c r="T92" i="1"/>
  <c r="T93" i="1"/>
  <c r="T94" i="1"/>
  <c r="T95" i="1"/>
  <c r="T96" i="1"/>
  <c r="T97" i="1"/>
  <c r="T98" i="1"/>
  <c r="T99" i="1"/>
  <c r="T100" i="1"/>
  <c r="T101" i="1"/>
  <c r="T102" i="1"/>
  <c r="T103" i="1"/>
  <c r="T104" i="1"/>
  <c r="T105" i="1"/>
  <c r="T106" i="1"/>
  <c r="T107" i="1"/>
  <c r="T108" i="1"/>
  <c r="T109" i="1"/>
  <c r="T110" i="1"/>
  <c r="T111" i="1"/>
  <c r="T112" i="1"/>
  <c r="T113" i="1"/>
  <c r="T114" i="1"/>
  <c r="T115" i="1"/>
  <c r="T116" i="1"/>
  <c r="T117" i="1"/>
  <c r="T118" i="1"/>
  <c r="T119" i="1"/>
  <c r="T120" i="1"/>
  <c r="T121" i="1"/>
  <c r="T122" i="1"/>
  <c r="T123" i="1"/>
  <c r="T124" i="1"/>
  <c r="T125" i="1"/>
  <c r="T126" i="1"/>
  <c r="T127" i="1"/>
  <c r="T128" i="1"/>
  <c r="T129" i="1"/>
  <c r="T130" i="1"/>
  <c r="T131" i="1"/>
  <c r="T132" i="1"/>
  <c r="T133" i="1"/>
  <c r="T134" i="1"/>
  <c r="T135" i="1"/>
  <c r="T136" i="1"/>
  <c r="T137" i="1"/>
  <c r="T138" i="1"/>
  <c r="T139" i="1"/>
  <c r="T140" i="1"/>
  <c r="T141" i="1"/>
  <c r="T142" i="1"/>
  <c r="T143" i="1"/>
  <c r="T144" i="1"/>
  <c r="T145" i="1"/>
  <c r="T146" i="1"/>
  <c r="T147" i="1"/>
  <c r="T148" i="1"/>
  <c r="T149" i="1"/>
  <c r="T150" i="1"/>
  <c r="T151" i="1"/>
  <c r="T152" i="1"/>
  <c r="T153" i="1"/>
  <c r="T154" i="1"/>
  <c r="T155" i="1"/>
  <c r="T156" i="1"/>
  <c r="T157" i="1"/>
  <c r="T158" i="1"/>
  <c r="T159" i="1"/>
  <c r="T160" i="1"/>
  <c r="T161" i="1"/>
  <c r="T162" i="1"/>
  <c r="T163" i="1"/>
  <c r="T164" i="1"/>
  <c r="T165" i="1"/>
  <c r="T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 i="1"/>
  <c r="O38" i="2"/>
  <c r="O40" i="2"/>
  <c r="O42" i="2"/>
  <c r="O44" i="2"/>
  <c r="O46" i="2"/>
  <c r="O48" i="2"/>
  <c r="O50" i="2"/>
  <c r="O52" i="2"/>
  <c r="O54" i="2"/>
  <c r="O56" i="2"/>
  <c r="O58" i="2"/>
  <c r="O60" i="2"/>
  <c r="O62" i="2"/>
  <c r="O64" i="2"/>
  <c r="O66" i="2"/>
  <c r="O68" i="2"/>
  <c r="O70" i="2"/>
  <c r="O72" i="2"/>
  <c r="O74" i="2"/>
  <c r="O76" i="2"/>
  <c r="O78" i="2"/>
  <c r="O80" i="2"/>
  <c r="M61" i="1" s="1"/>
  <c r="P61" i="1" s="1"/>
  <c r="O82" i="2"/>
  <c r="O84" i="2"/>
  <c r="O86" i="2"/>
  <c r="O88" i="2"/>
  <c r="O90" i="2"/>
  <c r="O92" i="2"/>
  <c r="O94" i="2"/>
  <c r="O96" i="2"/>
  <c r="M77" i="1" s="1"/>
  <c r="O98" i="2"/>
  <c r="O100" i="2"/>
  <c r="O102" i="2"/>
  <c r="O104" i="2"/>
  <c r="M85" i="1" s="1"/>
  <c r="O106" i="2"/>
  <c r="O108" i="2"/>
  <c r="O110" i="2"/>
  <c r="O112" i="2"/>
  <c r="O114" i="2"/>
  <c r="O116" i="2"/>
  <c r="O118" i="2"/>
  <c r="O120" i="2"/>
  <c r="O122" i="2"/>
  <c r="O124" i="2"/>
  <c r="O126" i="2"/>
  <c r="O128" i="2"/>
  <c r="O130" i="2"/>
  <c r="O132" i="2"/>
  <c r="O134" i="2"/>
  <c r="K57" i="2"/>
  <c r="K131" i="2"/>
  <c r="K135" i="2"/>
  <c r="K139" i="2"/>
  <c r="K143" i="2"/>
  <c r="K147" i="2"/>
  <c r="K151" i="2"/>
  <c r="K155" i="2"/>
  <c r="K159" i="2"/>
  <c r="K163" i="2"/>
  <c r="K167" i="2"/>
  <c r="K171" i="2"/>
  <c r="K175" i="2"/>
  <c r="K179" i="2"/>
  <c r="K183" i="2"/>
  <c r="O184" i="2"/>
  <c r="K177" i="2"/>
  <c r="K173" i="2"/>
  <c r="K165" i="2"/>
  <c r="K157" i="2"/>
  <c r="K149" i="2"/>
  <c r="K141" i="2"/>
  <c r="K133" i="2"/>
  <c r="K97" i="2"/>
  <c r="K89" i="2"/>
  <c r="K81" i="2"/>
  <c r="K73" i="2"/>
  <c r="K53" i="2"/>
  <c r="K49" i="2"/>
  <c r="K41" i="2"/>
  <c r="K37" i="2"/>
  <c r="K181" i="2"/>
  <c r="K169" i="2"/>
  <c r="H150" i="1" s="1"/>
  <c r="K161" i="2"/>
  <c r="K153" i="2"/>
  <c r="K145" i="2"/>
  <c r="K137" i="2"/>
  <c r="K129" i="2"/>
  <c r="K125" i="2"/>
  <c r="K121" i="2"/>
  <c r="K117" i="2"/>
  <c r="K113" i="2"/>
  <c r="K109" i="2"/>
  <c r="K105" i="2"/>
  <c r="K101" i="2"/>
  <c r="K93" i="2"/>
  <c r="K85" i="2"/>
  <c r="K77" i="2"/>
  <c r="K69" i="2"/>
  <c r="K65" i="2"/>
  <c r="K61" i="2"/>
  <c r="K45" i="2"/>
  <c r="O163" i="2"/>
  <c r="M144" i="1" s="1"/>
  <c r="O159" i="2"/>
  <c r="O155" i="2"/>
  <c r="O151" i="2"/>
  <c r="O147" i="2"/>
  <c r="M128" i="1" s="1"/>
  <c r="O143" i="2"/>
  <c r="O139" i="2"/>
  <c r="O135" i="2"/>
  <c r="O131" i="2"/>
  <c r="O127" i="2"/>
  <c r="O123" i="2"/>
  <c r="O119" i="2"/>
  <c r="O115" i="2"/>
  <c r="O111" i="2"/>
  <c r="O107" i="2"/>
  <c r="O103" i="2"/>
  <c r="O99" i="2"/>
  <c r="M80" i="1" s="1"/>
  <c r="O95" i="2"/>
  <c r="O91" i="2"/>
  <c r="O87" i="2"/>
  <c r="O83" i="2"/>
  <c r="M64" i="1" s="1"/>
  <c r="O79" i="2"/>
  <c r="O75" i="2"/>
  <c r="O71" i="2"/>
  <c r="O67" i="2"/>
  <c r="M48" i="1" s="1"/>
  <c r="O63" i="2"/>
  <c r="O59" i="2"/>
  <c r="O55" i="2"/>
  <c r="O51" i="2"/>
  <c r="O47" i="2"/>
  <c r="O43" i="2"/>
  <c r="O39" i="2"/>
  <c r="K182" i="2"/>
  <c r="K174" i="2"/>
  <c r="K166" i="2"/>
  <c r="K154" i="2"/>
  <c r="K146" i="2"/>
  <c r="K138" i="2"/>
  <c r="K130" i="2"/>
  <c r="K122" i="2"/>
  <c r="K114" i="2"/>
  <c r="K106" i="2"/>
  <c r="K98" i="2"/>
  <c r="K86" i="2"/>
  <c r="K82" i="2"/>
  <c r="K74" i="2"/>
  <c r="K66" i="2"/>
  <c r="K58" i="2"/>
  <c r="K54" i="2"/>
  <c r="K50" i="2"/>
  <c r="K46" i="2"/>
  <c r="K42" i="2"/>
  <c r="K38" i="2"/>
  <c r="K178" i="2"/>
  <c r="K170" i="2"/>
  <c r="K162" i="2"/>
  <c r="K158" i="2"/>
  <c r="K150" i="2"/>
  <c r="K142" i="2"/>
  <c r="K134" i="2"/>
  <c r="K126" i="2"/>
  <c r="K118" i="2"/>
  <c r="K110" i="2"/>
  <c r="K102" i="2"/>
  <c r="K94" i="2"/>
  <c r="K90" i="2"/>
  <c r="K78" i="2"/>
  <c r="K70" i="2"/>
  <c r="K62" i="2"/>
  <c r="O183" i="2"/>
  <c r="O179" i="2"/>
  <c r="O175" i="2"/>
  <c r="O171" i="2"/>
  <c r="M152" i="1" s="1"/>
  <c r="O167" i="2"/>
  <c r="K127" i="2"/>
  <c r="K123" i="2"/>
  <c r="K119" i="2"/>
  <c r="K115" i="2"/>
  <c r="K111" i="2"/>
  <c r="K107" i="2"/>
  <c r="K103" i="2"/>
  <c r="K99" i="2"/>
  <c r="K95" i="2"/>
  <c r="K91" i="2"/>
  <c r="K87" i="2"/>
  <c r="K83" i="2"/>
  <c r="K79" i="2"/>
  <c r="K75" i="2"/>
  <c r="K71" i="2"/>
  <c r="K67" i="2"/>
  <c r="K63" i="2"/>
  <c r="K59" i="2"/>
  <c r="K55" i="2"/>
  <c r="K51" i="2"/>
  <c r="K47" i="2"/>
  <c r="K43" i="2"/>
  <c r="K39" i="2"/>
  <c r="O35" i="2"/>
  <c r="K84" i="2"/>
  <c r="K80" i="2"/>
  <c r="K76" i="2"/>
  <c r="K72" i="2"/>
  <c r="K68" i="2"/>
  <c r="K64" i="2"/>
  <c r="K60" i="2"/>
  <c r="K56" i="2"/>
  <c r="K52" i="2"/>
  <c r="K48" i="2"/>
  <c r="K44" i="2"/>
  <c r="K40" i="2"/>
  <c r="K36" i="2"/>
  <c r="O45" i="2"/>
  <c r="O41" i="2"/>
  <c r="M22" i="1" s="1"/>
  <c r="O37" i="2"/>
  <c r="K184" i="2"/>
  <c r="O182" i="2"/>
  <c r="O180" i="2"/>
  <c r="O178" i="2"/>
  <c r="O176" i="2"/>
  <c r="O174" i="2"/>
  <c r="O172" i="2"/>
  <c r="O170" i="2"/>
  <c r="O168" i="2"/>
  <c r="O166" i="2"/>
  <c r="O164" i="2"/>
  <c r="M145" i="1" s="1"/>
  <c r="O162" i="2"/>
  <c r="O160" i="2"/>
  <c r="O158" i="2"/>
  <c r="O156" i="2"/>
  <c r="O154" i="2"/>
  <c r="O152" i="2"/>
  <c r="O150" i="2"/>
  <c r="O148" i="2"/>
  <c r="O146" i="2"/>
  <c r="O144" i="2"/>
  <c r="O142" i="2"/>
  <c r="O140" i="2"/>
  <c r="M121" i="1" s="1"/>
  <c r="P121" i="1" s="1"/>
  <c r="O138" i="2"/>
  <c r="O136" i="2"/>
  <c r="O36" i="2"/>
  <c r="O181" i="2"/>
  <c r="M162" i="1" s="1"/>
  <c r="P162" i="1" s="1"/>
  <c r="O177" i="2"/>
  <c r="O173" i="2"/>
  <c r="O169" i="2"/>
  <c r="O165" i="2"/>
  <c r="O161" i="2"/>
  <c r="O157" i="2"/>
  <c r="O153" i="2"/>
  <c r="O149" i="2"/>
  <c r="M130" i="1" s="1"/>
  <c r="O145" i="2"/>
  <c r="O141" i="2"/>
  <c r="O137" i="2"/>
  <c r="O133" i="2"/>
  <c r="M114" i="1" s="1"/>
  <c r="O129" i="2"/>
  <c r="O125" i="2"/>
  <c r="O121" i="2"/>
  <c r="O117" i="2"/>
  <c r="M98" i="1" s="1"/>
  <c r="O113" i="2"/>
  <c r="O109" i="2"/>
  <c r="O105" i="2"/>
  <c r="O101" i="2"/>
  <c r="M82" i="1" s="1"/>
  <c r="O97" i="2"/>
  <c r="O93" i="2"/>
  <c r="O89" i="2"/>
  <c r="O85" i="2"/>
  <c r="M66" i="1" s="1"/>
  <c r="P66" i="1" s="1"/>
  <c r="O81" i="2"/>
  <c r="O77" i="2"/>
  <c r="O73" i="2"/>
  <c r="O69" i="2"/>
  <c r="M50" i="1" s="1"/>
  <c r="O65" i="2"/>
  <c r="O61" i="2"/>
  <c r="O57" i="2"/>
  <c r="O53" i="2"/>
  <c r="M34" i="1" s="1"/>
  <c r="O49" i="2"/>
  <c r="K35" i="2"/>
  <c r="K180" i="2"/>
  <c r="K176" i="2"/>
  <c r="K172" i="2"/>
  <c r="K168" i="2"/>
  <c r="K164" i="2"/>
  <c r="K160" i="2"/>
  <c r="K156" i="2"/>
  <c r="K152" i="2"/>
  <c r="K148" i="2"/>
  <c r="K144" i="2"/>
  <c r="K140" i="2"/>
  <c r="K136" i="2"/>
  <c r="K132" i="2"/>
  <c r="K128" i="2"/>
  <c r="K124" i="2"/>
  <c r="K120" i="2"/>
  <c r="K116" i="2"/>
  <c r="K112" i="2"/>
  <c r="H93" i="1" s="1"/>
  <c r="K108" i="2"/>
  <c r="K104" i="2"/>
  <c r="K100" i="2"/>
  <c r="K96" i="2"/>
  <c r="K92" i="2"/>
  <c r="K88" i="2"/>
  <c r="H17" i="5"/>
  <c r="H18" i="5"/>
  <c r="I18" i="5" s="1"/>
  <c r="H19" i="5"/>
  <c r="H20" i="5"/>
  <c r="I20" i="5" s="1"/>
  <c r="H21" i="5"/>
  <c r="H22" i="5"/>
  <c r="I22" i="5" s="1"/>
  <c r="H23" i="5"/>
  <c r="I23" i="5" s="1"/>
  <c r="H24" i="5"/>
  <c r="I24" i="5" s="1"/>
  <c r="H25" i="5"/>
  <c r="I25" i="5" s="1"/>
  <c r="H26" i="5"/>
  <c r="I26" i="5" s="1"/>
  <c r="H27" i="5"/>
  <c r="I27" i="5" s="1"/>
  <c r="H28" i="5"/>
  <c r="I28" i="5" s="1"/>
  <c r="H29" i="5"/>
  <c r="H30" i="5"/>
  <c r="H31" i="5"/>
  <c r="I31" i="5" s="1"/>
  <c r="H32" i="5"/>
  <c r="H33" i="5"/>
  <c r="I33" i="5" s="1"/>
  <c r="H34" i="5"/>
  <c r="I34" i="5" s="1"/>
  <c r="H35" i="5"/>
  <c r="H36" i="5"/>
  <c r="I36" i="5" s="1"/>
  <c r="H37" i="5"/>
  <c r="I37" i="5" s="1"/>
  <c r="H38" i="5"/>
  <c r="I38" i="5" s="1"/>
  <c r="H39" i="5"/>
  <c r="I39" i="5" s="1"/>
  <c r="H40" i="5"/>
  <c r="I40" i="5" s="1"/>
  <c r="H41" i="5"/>
  <c r="I41" i="5" s="1"/>
  <c r="H42" i="5"/>
  <c r="I42" i="5" s="1"/>
  <c r="H43" i="5"/>
  <c r="H44" i="5"/>
  <c r="I44" i="5" s="1"/>
  <c r="H45" i="5"/>
  <c r="H46" i="5"/>
  <c r="I46" i="5" s="1"/>
  <c r="H47" i="5"/>
  <c r="I47" i="5" s="1"/>
  <c r="H48" i="5"/>
  <c r="H49" i="5"/>
  <c r="I49" i="5" s="1"/>
  <c r="H50" i="5"/>
  <c r="I50" i="5" s="1"/>
  <c r="H51" i="5"/>
  <c r="H52" i="5"/>
  <c r="I52" i="5" s="1"/>
  <c r="T52" i="5" s="1"/>
  <c r="H53" i="5"/>
  <c r="I53" i="5" s="1"/>
  <c r="H54" i="5"/>
  <c r="I54" i="5" s="1"/>
  <c r="H55" i="5"/>
  <c r="I55" i="5" s="1"/>
  <c r="H56" i="5"/>
  <c r="I56" i="5" s="1"/>
  <c r="H57" i="5"/>
  <c r="I57" i="5" s="1"/>
  <c r="H58" i="5"/>
  <c r="I58" i="5" s="1"/>
  <c r="T58" i="5" s="1"/>
  <c r="H59" i="5"/>
  <c r="I59" i="5" s="1"/>
  <c r="T59" i="5" s="1"/>
  <c r="H60" i="5"/>
  <c r="I60" i="5" s="1"/>
  <c r="H61" i="5"/>
  <c r="H62" i="5"/>
  <c r="I62" i="5" s="1"/>
  <c r="H63" i="5"/>
  <c r="I63" i="5" s="1"/>
  <c r="H64" i="5"/>
  <c r="H65" i="5"/>
  <c r="I65" i="5" s="1"/>
  <c r="H66" i="5"/>
  <c r="I66" i="5" s="1"/>
  <c r="H67" i="5"/>
  <c r="H68" i="5"/>
  <c r="I68" i="5" s="1"/>
  <c r="T68" i="5" s="1"/>
  <c r="H69" i="5"/>
  <c r="I69" i="5" s="1"/>
  <c r="H70" i="5"/>
  <c r="I70" i="5" s="1"/>
  <c r="H71" i="5"/>
  <c r="I71" i="5" s="1"/>
  <c r="H72" i="5"/>
  <c r="I72" i="5" s="1"/>
  <c r="H73" i="5"/>
  <c r="I73" i="5" s="1"/>
  <c r="H74" i="5"/>
  <c r="I74" i="5" s="1"/>
  <c r="H75" i="5"/>
  <c r="H76" i="5"/>
  <c r="I76" i="5" s="1"/>
  <c r="H77" i="5"/>
  <c r="H78" i="5"/>
  <c r="I78" i="5" s="1"/>
  <c r="H79" i="5"/>
  <c r="I79" i="5" s="1"/>
  <c r="H80" i="5"/>
  <c r="H81" i="5"/>
  <c r="I81" i="5" s="1"/>
  <c r="H82" i="5"/>
  <c r="I82" i="5" s="1"/>
  <c r="H83" i="5"/>
  <c r="I83" i="5" s="1"/>
  <c r="H84" i="5"/>
  <c r="I84" i="5" s="1"/>
  <c r="H85" i="5"/>
  <c r="I85" i="5" s="1"/>
  <c r="H86" i="5"/>
  <c r="I86" i="5" s="1"/>
  <c r="H87" i="5"/>
  <c r="I87" i="5" s="1"/>
  <c r="H88" i="5"/>
  <c r="I88" i="5" s="1"/>
  <c r="H89" i="5"/>
  <c r="I89" i="5" s="1"/>
  <c r="H90" i="5"/>
  <c r="H91" i="5"/>
  <c r="H92" i="5"/>
  <c r="I92" i="5" s="1"/>
  <c r="H93" i="5"/>
  <c r="I93" i="5" s="1"/>
  <c r="H94" i="5"/>
  <c r="I94" i="5" s="1"/>
  <c r="H95" i="5"/>
  <c r="I95" i="5" s="1"/>
  <c r="H96" i="5"/>
  <c r="H97" i="5"/>
  <c r="I97" i="5" s="1"/>
  <c r="H98" i="5"/>
  <c r="I98" i="5" s="1"/>
  <c r="H99" i="5"/>
  <c r="I99" i="5" s="1"/>
  <c r="H100" i="5"/>
  <c r="I100" i="5" s="1"/>
  <c r="H101" i="5"/>
  <c r="I101" i="5" s="1"/>
  <c r="H102" i="5"/>
  <c r="I102" i="5" s="1"/>
  <c r="H103" i="5"/>
  <c r="I103" i="5" s="1"/>
  <c r="H104" i="5"/>
  <c r="I104" i="5" s="1"/>
  <c r="H105" i="5"/>
  <c r="I105" i="5" s="1"/>
  <c r="H106" i="5"/>
  <c r="I106" i="5" s="1"/>
  <c r="H107" i="5"/>
  <c r="I107" i="5" s="1"/>
  <c r="H108" i="5"/>
  <c r="I108" i="5" s="1"/>
  <c r="H109" i="5"/>
  <c r="I109" i="5" s="1"/>
  <c r="H110" i="5"/>
  <c r="I110" i="5" s="1"/>
  <c r="H111" i="5"/>
  <c r="I111" i="5" s="1"/>
  <c r="H112" i="5"/>
  <c r="H113" i="5"/>
  <c r="I113" i="5" s="1"/>
  <c r="H114" i="5"/>
  <c r="I114" i="5" s="1"/>
  <c r="H115" i="5"/>
  <c r="I115" i="5" s="1"/>
  <c r="H116" i="5"/>
  <c r="I116" i="5" s="1"/>
  <c r="H117" i="5"/>
  <c r="I117" i="5" s="1"/>
  <c r="H118" i="5"/>
  <c r="I118" i="5" s="1"/>
  <c r="H119" i="5"/>
  <c r="I119" i="5" s="1"/>
  <c r="H120" i="5"/>
  <c r="I120" i="5" s="1"/>
  <c r="H121" i="5"/>
  <c r="I121" i="5" s="1"/>
  <c r="H122" i="5"/>
  <c r="I122" i="5" s="1"/>
  <c r="H123" i="5"/>
  <c r="H124" i="5"/>
  <c r="I124" i="5" s="1"/>
  <c r="H125" i="5"/>
  <c r="I125" i="5" s="1"/>
  <c r="H126" i="5"/>
  <c r="H127" i="5"/>
  <c r="I127" i="5" s="1"/>
  <c r="H128" i="5"/>
  <c r="I128" i="5" s="1"/>
  <c r="H129" i="5"/>
  <c r="I129" i="5" s="1"/>
  <c r="H130" i="5"/>
  <c r="I130" i="5" s="1"/>
  <c r="H131" i="5"/>
  <c r="I131" i="5" s="1"/>
  <c r="H132" i="5"/>
  <c r="H133" i="5"/>
  <c r="I133" i="5" s="1"/>
  <c r="H134" i="5"/>
  <c r="I134" i="5" s="1"/>
  <c r="H135" i="5"/>
  <c r="I135" i="5" s="1"/>
  <c r="H136" i="5"/>
  <c r="I136" i="5" s="1"/>
  <c r="H137" i="5"/>
  <c r="I137" i="5" s="1"/>
  <c r="H138" i="5"/>
  <c r="I138" i="5" s="1"/>
  <c r="H139" i="5"/>
  <c r="I139" i="5" s="1"/>
  <c r="H140" i="5"/>
  <c r="I140" i="5" s="1"/>
  <c r="H141" i="5"/>
  <c r="I141" i="5" s="1"/>
  <c r="H142" i="5"/>
  <c r="I142" i="5" s="1"/>
  <c r="H143" i="5"/>
  <c r="I143" i="5" s="1"/>
  <c r="H144" i="5"/>
  <c r="I144" i="5" s="1"/>
  <c r="H145" i="5"/>
  <c r="I145" i="5" s="1"/>
  <c r="H146" i="5"/>
  <c r="I146" i="5" s="1"/>
  <c r="H147" i="5"/>
  <c r="I147" i="5" s="1"/>
  <c r="H148" i="5"/>
  <c r="I148" i="5" s="1"/>
  <c r="T148" i="5" s="1"/>
  <c r="H149" i="5"/>
  <c r="I149" i="5" s="1"/>
  <c r="H150" i="5"/>
  <c r="I150" i="5" s="1"/>
  <c r="H151" i="5"/>
  <c r="I151" i="5" s="1"/>
  <c r="H152" i="5"/>
  <c r="I152" i="5" s="1"/>
  <c r="H153" i="5"/>
  <c r="I153" i="5" s="1"/>
  <c r="H154" i="5"/>
  <c r="I154" i="5" s="1"/>
  <c r="H155" i="5"/>
  <c r="I155" i="5" s="1"/>
  <c r="H156" i="5"/>
  <c r="H157" i="5"/>
  <c r="H158" i="5"/>
  <c r="I158" i="5" s="1"/>
  <c r="H159" i="5"/>
  <c r="I159" i="5" s="1"/>
  <c r="H160" i="5"/>
  <c r="I160" i="5" s="1"/>
  <c r="H161" i="5"/>
  <c r="I161" i="5" s="1"/>
  <c r="H162" i="5"/>
  <c r="I162" i="5" s="1"/>
  <c r="H163" i="5"/>
  <c r="I163" i="5" s="1"/>
  <c r="H164" i="5"/>
  <c r="I164" i="5" s="1"/>
  <c r="H165" i="5"/>
  <c r="I165" i="5" s="1"/>
  <c r="H16" i="5"/>
  <c r="I16" i="5" s="1"/>
  <c r="S180" i="2"/>
  <c r="R161" i="1" s="1"/>
  <c r="S172" i="2"/>
  <c r="R153" i="1" s="1"/>
  <c r="S168" i="2"/>
  <c r="R149" i="1" s="1"/>
  <c r="S160" i="2"/>
  <c r="R141" i="1" s="1"/>
  <c r="U141" i="1" s="1"/>
  <c r="S152" i="2"/>
  <c r="R133" i="1" s="1"/>
  <c r="S148" i="2"/>
  <c r="R129" i="1" s="1"/>
  <c r="S144" i="2"/>
  <c r="R125" i="1" s="1"/>
  <c r="S140" i="2"/>
  <c r="R121" i="1" s="1"/>
  <c r="U121" i="1" s="1"/>
  <c r="S136" i="2"/>
  <c r="R117" i="1" s="1"/>
  <c r="S132" i="2"/>
  <c r="R113" i="1" s="1"/>
  <c r="S128" i="2"/>
  <c r="R109" i="1" s="1"/>
  <c r="S124" i="2"/>
  <c r="R105" i="1"/>
  <c r="S120" i="2"/>
  <c r="R101" i="1" s="1"/>
  <c r="S116" i="2"/>
  <c r="R97" i="1" s="1"/>
  <c r="S112" i="2"/>
  <c r="R93" i="1" s="1"/>
  <c r="S108" i="2"/>
  <c r="R89" i="1"/>
  <c r="S104" i="2"/>
  <c r="R85" i="1" s="1"/>
  <c r="S100" i="2"/>
  <c r="R81" i="1" s="1"/>
  <c r="S96" i="2"/>
  <c r="R77" i="1" s="1"/>
  <c r="S92" i="2"/>
  <c r="R73" i="1"/>
  <c r="S88" i="2"/>
  <c r="R69" i="1" s="1"/>
  <c r="S84" i="2"/>
  <c r="R65" i="1" s="1"/>
  <c r="S80" i="2"/>
  <c r="R61" i="1" s="1"/>
  <c r="S76" i="2"/>
  <c r="R57" i="1" s="1"/>
  <c r="S72" i="2"/>
  <c r="R53" i="1" s="1"/>
  <c r="S68" i="2"/>
  <c r="R49" i="1" s="1"/>
  <c r="S64" i="2"/>
  <c r="R45" i="1" s="1"/>
  <c r="S60" i="2"/>
  <c r="R41" i="1"/>
  <c r="S56" i="2"/>
  <c r="R37" i="1" s="1"/>
  <c r="S52" i="2"/>
  <c r="R33" i="1" s="1"/>
  <c r="S48" i="2"/>
  <c r="R29" i="1" s="1"/>
  <c r="S44" i="2"/>
  <c r="R25" i="1"/>
  <c r="S40" i="2"/>
  <c r="R21" i="1" s="1"/>
  <c r="S36" i="2"/>
  <c r="R17" i="1" s="1"/>
  <c r="S35" i="2"/>
  <c r="R16" i="1" s="1"/>
  <c r="S176" i="2"/>
  <c r="R157" i="1"/>
  <c r="S164" i="2"/>
  <c r="R145" i="1" s="1"/>
  <c r="S156" i="2"/>
  <c r="R137" i="1" s="1"/>
  <c r="S182" i="2"/>
  <c r="R163" i="1" s="1"/>
  <c r="S178" i="2"/>
  <c r="R159" i="1" s="1"/>
  <c r="S174" i="2"/>
  <c r="R155" i="1" s="1"/>
  <c r="S170" i="2"/>
  <c r="R151" i="1" s="1"/>
  <c r="S166" i="2"/>
  <c r="R147" i="1" s="1"/>
  <c r="S162" i="2"/>
  <c r="R143" i="1"/>
  <c r="S158" i="2"/>
  <c r="R139" i="1" s="1"/>
  <c r="S154" i="2"/>
  <c r="R135" i="1" s="1"/>
  <c r="S150" i="2"/>
  <c r="R131" i="1" s="1"/>
  <c r="S146" i="2"/>
  <c r="R127" i="1"/>
  <c r="S142" i="2"/>
  <c r="R123" i="1" s="1"/>
  <c r="S138" i="2"/>
  <c r="R119" i="1" s="1"/>
  <c r="S134" i="2"/>
  <c r="R115" i="1" s="1"/>
  <c r="S130" i="2"/>
  <c r="R111" i="1" s="1"/>
  <c r="U111" i="1" s="1"/>
  <c r="S126" i="2"/>
  <c r="R107" i="1" s="1"/>
  <c r="S122" i="2"/>
  <c r="R103" i="1" s="1"/>
  <c r="S118" i="2"/>
  <c r="R99" i="1" s="1"/>
  <c r="U99" i="1" s="1"/>
  <c r="S114" i="2"/>
  <c r="R95" i="1" s="1"/>
  <c r="S110" i="2"/>
  <c r="R91" i="1" s="1"/>
  <c r="S106" i="2"/>
  <c r="R87" i="1" s="1"/>
  <c r="S102" i="2"/>
  <c r="R83" i="1" s="1"/>
  <c r="S98" i="2"/>
  <c r="R79" i="1"/>
  <c r="S94" i="2"/>
  <c r="R75" i="1" s="1"/>
  <c r="S90" i="2"/>
  <c r="R71" i="1" s="1"/>
  <c r="U71" i="1" s="1"/>
  <c r="S86" i="2"/>
  <c r="R67" i="1" s="1"/>
  <c r="S82" i="2"/>
  <c r="R63" i="1"/>
  <c r="S78" i="2"/>
  <c r="R59" i="1" s="1"/>
  <c r="U59" i="1" s="1"/>
  <c r="S74" i="2"/>
  <c r="R55" i="1" s="1"/>
  <c r="S70" i="2"/>
  <c r="R51" i="1" s="1"/>
  <c r="S66" i="2"/>
  <c r="R47" i="1"/>
  <c r="U47" i="1" s="1"/>
  <c r="S62" i="2"/>
  <c r="R43" i="1" s="1"/>
  <c r="S58" i="2"/>
  <c r="R39" i="1" s="1"/>
  <c r="S54" i="2"/>
  <c r="R35" i="1" s="1"/>
  <c r="S50" i="2"/>
  <c r="R31" i="1" s="1"/>
  <c r="S46" i="2"/>
  <c r="R27" i="1" s="1"/>
  <c r="S42" i="2"/>
  <c r="R23" i="1" s="1"/>
  <c r="S38" i="2"/>
  <c r="R19" i="1" s="1"/>
  <c r="S181" i="2"/>
  <c r="R162" i="1"/>
  <c r="S177" i="2"/>
  <c r="R158" i="1" s="1"/>
  <c r="S173" i="2"/>
  <c r="R154" i="1" s="1"/>
  <c r="S169" i="2"/>
  <c r="R150" i="1" s="1"/>
  <c r="S165" i="2"/>
  <c r="R146" i="1"/>
  <c r="S161" i="2"/>
  <c r="R142" i="1" s="1"/>
  <c r="S157" i="2"/>
  <c r="R138" i="1" s="1"/>
  <c r="S153" i="2"/>
  <c r="R134" i="1" s="1"/>
  <c r="S149" i="2"/>
  <c r="R130" i="1" s="1"/>
  <c r="U130" i="1" s="1"/>
  <c r="S145" i="2"/>
  <c r="R126" i="1" s="1"/>
  <c r="S141" i="2"/>
  <c r="R122" i="1" s="1"/>
  <c r="S137" i="2"/>
  <c r="R118" i="1" s="1"/>
  <c r="S133" i="2"/>
  <c r="R114" i="1" s="1"/>
  <c r="S129" i="2"/>
  <c r="R110" i="1" s="1"/>
  <c r="S125" i="2"/>
  <c r="R106" i="1" s="1"/>
  <c r="S121" i="2"/>
  <c r="R102" i="1" s="1"/>
  <c r="S117" i="2"/>
  <c r="R98" i="1" s="1"/>
  <c r="S113" i="2"/>
  <c r="R94" i="1" s="1"/>
  <c r="S109" i="2"/>
  <c r="R90" i="1" s="1"/>
  <c r="S105" i="2"/>
  <c r="R86" i="1" s="1"/>
  <c r="S101" i="2"/>
  <c r="R82" i="1" s="1"/>
  <c r="S97" i="2"/>
  <c r="R78" i="1" s="1"/>
  <c r="S93" i="2"/>
  <c r="R74" i="1" s="1"/>
  <c r="S89" i="2"/>
  <c r="R70" i="1" s="1"/>
  <c r="S85" i="2"/>
  <c r="R66" i="1" s="1"/>
  <c r="S81" i="2"/>
  <c r="R62" i="1" s="1"/>
  <c r="S77" i="2"/>
  <c r="R58" i="1" s="1"/>
  <c r="S73" i="2"/>
  <c r="R54" i="1" s="1"/>
  <c r="S69" i="2"/>
  <c r="R50" i="1" s="1"/>
  <c r="S65" i="2"/>
  <c r="R46" i="1" s="1"/>
  <c r="S61" i="2"/>
  <c r="R42" i="1" s="1"/>
  <c r="S57" i="2"/>
  <c r="R38" i="1" s="1"/>
  <c r="S53" i="2"/>
  <c r="R34" i="1" s="1"/>
  <c r="S49" i="2"/>
  <c r="R30" i="1" s="1"/>
  <c r="S45" i="2"/>
  <c r="R26" i="1" s="1"/>
  <c r="S41" i="2"/>
  <c r="R22" i="1" s="1"/>
  <c r="S37" i="2"/>
  <c r="R18" i="1" s="1"/>
  <c r="H184" i="2"/>
  <c r="F15" i="5"/>
  <c r="G15" i="5"/>
  <c r="I156" i="5"/>
  <c r="I132" i="5"/>
  <c r="T132" i="5" s="1"/>
  <c r="I112" i="5"/>
  <c r="I96" i="5"/>
  <c r="I80" i="5"/>
  <c r="I64" i="5"/>
  <c r="I48" i="5"/>
  <c r="I32" i="5"/>
  <c r="I123" i="5"/>
  <c r="I91" i="5"/>
  <c r="I75" i="5"/>
  <c r="I67" i="5"/>
  <c r="I51" i="5"/>
  <c r="I43" i="5"/>
  <c r="I35" i="5"/>
  <c r="I19" i="5"/>
  <c r="I126" i="5"/>
  <c r="I90" i="5"/>
  <c r="I30" i="5"/>
  <c r="I157" i="5"/>
  <c r="I77" i="5"/>
  <c r="T77" i="5" s="1"/>
  <c r="I61" i="5"/>
  <c r="I45" i="5"/>
  <c r="I29" i="5"/>
  <c r="I21" i="5"/>
  <c r="T21" i="5" s="1"/>
  <c r="I17" i="5"/>
  <c r="H181" i="2"/>
  <c r="H177" i="2"/>
  <c r="H173" i="2"/>
  <c r="P173" i="2" s="1"/>
  <c r="H169" i="2"/>
  <c r="H165" i="2"/>
  <c r="H161" i="2"/>
  <c r="H157" i="2"/>
  <c r="L157" i="2" s="1"/>
  <c r="H153" i="2"/>
  <c r="H149" i="2"/>
  <c r="H145" i="2"/>
  <c r="H141" i="2"/>
  <c r="P141" i="2" s="1"/>
  <c r="H137" i="2"/>
  <c r="H133" i="2"/>
  <c r="H129" i="2"/>
  <c r="H125" i="2"/>
  <c r="L125" i="2" s="1"/>
  <c r="H121" i="2"/>
  <c r="H117" i="2"/>
  <c r="H113" i="2"/>
  <c r="H109" i="2"/>
  <c r="L109" i="2" s="1"/>
  <c r="H105" i="2"/>
  <c r="H101" i="2"/>
  <c r="H97" i="2"/>
  <c r="H93" i="2"/>
  <c r="L93" i="2" s="1"/>
  <c r="H89" i="2"/>
  <c r="H85" i="2"/>
  <c r="H81" i="2"/>
  <c r="H77" i="2"/>
  <c r="P77" i="2" s="1"/>
  <c r="H73" i="2"/>
  <c r="H69" i="2"/>
  <c r="H65" i="2"/>
  <c r="H61" i="2"/>
  <c r="P61" i="2" s="1"/>
  <c r="H57" i="2"/>
  <c r="H53" i="2"/>
  <c r="H49" i="2"/>
  <c r="H45" i="2"/>
  <c r="D26" i="1" s="1"/>
  <c r="H41" i="2"/>
  <c r="H37" i="2"/>
  <c r="H182" i="2"/>
  <c r="H178" i="2"/>
  <c r="P178" i="2" s="1"/>
  <c r="H174" i="2"/>
  <c r="H170" i="2"/>
  <c r="H166" i="2"/>
  <c r="H162" i="2"/>
  <c r="D143" i="1" s="1"/>
  <c r="H158" i="2"/>
  <c r="H154" i="2"/>
  <c r="H150" i="2"/>
  <c r="H146" i="2"/>
  <c r="D127" i="1" s="1"/>
  <c r="H142" i="2"/>
  <c r="H138" i="2"/>
  <c r="H134" i="2"/>
  <c r="H130" i="2"/>
  <c r="L130" i="2" s="1"/>
  <c r="H126" i="2"/>
  <c r="H122" i="2"/>
  <c r="H118" i="2"/>
  <c r="H114" i="2"/>
  <c r="L114" i="2" s="1"/>
  <c r="H110" i="2"/>
  <c r="H106" i="2"/>
  <c r="H102" i="2"/>
  <c r="H98" i="2"/>
  <c r="P98" i="2" s="1"/>
  <c r="H94" i="2"/>
  <c r="H90" i="2"/>
  <c r="H86" i="2"/>
  <c r="H82" i="2"/>
  <c r="P82" i="2" s="1"/>
  <c r="H78" i="2"/>
  <c r="H74" i="2"/>
  <c r="H70" i="2"/>
  <c r="H66" i="2"/>
  <c r="L66" i="2" s="1"/>
  <c r="H62" i="2"/>
  <c r="H58" i="2"/>
  <c r="H54" i="2"/>
  <c r="H50" i="2"/>
  <c r="D31" i="1" s="1"/>
  <c r="G31" i="1" s="1"/>
  <c r="H46" i="2"/>
  <c r="H42" i="2"/>
  <c r="H38" i="2"/>
  <c r="H179" i="2"/>
  <c r="P179" i="2" s="1"/>
  <c r="H175" i="2"/>
  <c r="H171" i="2"/>
  <c r="H167" i="2"/>
  <c r="H163" i="2"/>
  <c r="P163" i="2" s="1"/>
  <c r="H159" i="2"/>
  <c r="H155" i="2"/>
  <c r="H151" i="2"/>
  <c r="H147" i="2"/>
  <c r="D128" i="1" s="1"/>
  <c r="G128" i="1" s="1"/>
  <c r="H143" i="2"/>
  <c r="H139" i="2"/>
  <c r="H135" i="2"/>
  <c r="H131" i="2"/>
  <c r="L131" i="2" s="1"/>
  <c r="H127" i="2"/>
  <c r="H123" i="2"/>
  <c r="H119" i="2"/>
  <c r="H115" i="2"/>
  <c r="P115" i="2" s="1"/>
  <c r="H111" i="2"/>
  <c r="H107" i="2"/>
  <c r="H103" i="2"/>
  <c r="H99" i="2"/>
  <c r="T99" i="2" s="1"/>
  <c r="H95" i="2"/>
  <c r="H91" i="2"/>
  <c r="H87" i="2"/>
  <c r="H83" i="2"/>
  <c r="D64" i="1" s="1"/>
  <c r="H79" i="2"/>
  <c r="H75" i="2"/>
  <c r="H71" i="2"/>
  <c r="H67" i="2"/>
  <c r="L67" i="2" s="1"/>
  <c r="H63" i="2"/>
  <c r="H59" i="2"/>
  <c r="H55" i="2"/>
  <c r="H51" i="2"/>
  <c r="T51" i="2" s="1"/>
  <c r="H47" i="2"/>
  <c r="H43" i="2"/>
  <c r="H39" i="2"/>
  <c r="H180" i="2"/>
  <c r="P180" i="2" s="1"/>
  <c r="H176" i="2"/>
  <c r="H172" i="2"/>
  <c r="H168" i="2"/>
  <c r="H164" i="2"/>
  <c r="T164" i="2" s="1"/>
  <c r="H160" i="2"/>
  <c r="H156" i="2"/>
  <c r="H152" i="2"/>
  <c r="H148" i="2"/>
  <c r="T148" i="2" s="1"/>
  <c r="H144" i="2"/>
  <c r="H140" i="2"/>
  <c r="H136" i="2"/>
  <c r="H132" i="2"/>
  <c r="T132" i="2" s="1"/>
  <c r="H128" i="2"/>
  <c r="H124" i="2"/>
  <c r="H120" i="2"/>
  <c r="H116" i="2"/>
  <c r="L116" i="2" s="1"/>
  <c r="H112" i="2"/>
  <c r="H108" i="2"/>
  <c r="H104" i="2"/>
  <c r="H100" i="2"/>
  <c r="L100" i="2" s="1"/>
  <c r="H96" i="2"/>
  <c r="H92" i="2"/>
  <c r="H88" i="2"/>
  <c r="H84" i="2"/>
  <c r="L84" i="2" s="1"/>
  <c r="H80" i="2"/>
  <c r="H76" i="2"/>
  <c r="H72" i="2"/>
  <c r="H68" i="2"/>
  <c r="D49" i="1" s="1"/>
  <c r="G49" i="1" s="1"/>
  <c r="V49" i="1" s="1"/>
  <c r="H64" i="2"/>
  <c r="H60" i="2"/>
  <c r="H56" i="2"/>
  <c r="H52" i="2"/>
  <c r="L52" i="2" s="1"/>
  <c r="H48" i="2"/>
  <c r="H44" i="2"/>
  <c r="H40" i="2"/>
  <c r="H36" i="2"/>
  <c r="P36" i="2" s="1"/>
  <c r="R34" i="2"/>
  <c r="S179" i="2"/>
  <c r="R160" i="1" s="1"/>
  <c r="S175" i="2"/>
  <c r="R156" i="1" s="1"/>
  <c r="S171" i="2"/>
  <c r="R152" i="1" s="1"/>
  <c r="S167" i="2"/>
  <c r="R148" i="1" s="1"/>
  <c r="S163" i="2"/>
  <c r="R144" i="1" s="1"/>
  <c r="S159" i="2"/>
  <c r="R140" i="1" s="1"/>
  <c r="S155" i="2"/>
  <c r="R136" i="1" s="1"/>
  <c r="S151" i="2"/>
  <c r="R132" i="1" s="1"/>
  <c r="S147" i="2"/>
  <c r="R128" i="1" s="1"/>
  <c r="S143" i="2"/>
  <c r="R124" i="1" s="1"/>
  <c r="S139" i="2"/>
  <c r="R120" i="1" s="1"/>
  <c r="S135" i="2"/>
  <c r="R116" i="1" s="1"/>
  <c r="S131" i="2"/>
  <c r="R112" i="1" s="1"/>
  <c r="S127" i="2"/>
  <c r="R108" i="1" s="1"/>
  <c r="S123" i="2"/>
  <c r="R104" i="1" s="1"/>
  <c r="S119" i="2"/>
  <c r="R100" i="1" s="1"/>
  <c r="S115" i="2"/>
  <c r="R96" i="1" s="1"/>
  <c r="S111" i="2"/>
  <c r="R92" i="1" s="1"/>
  <c r="S107" i="2"/>
  <c r="R88" i="1" s="1"/>
  <c r="S103" i="2"/>
  <c r="R84" i="1" s="1"/>
  <c r="S99" i="2"/>
  <c r="R80" i="1" s="1"/>
  <c r="S95" i="2"/>
  <c r="R76" i="1" s="1"/>
  <c r="S91" i="2"/>
  <c r="R72" i="1" s="1"/>
  <c r="S87" i="2"/>
  <c r="R68" i="1" s="1"/>
  <c r="S83" i="2"/>
  <c r="R64" i="1" s="1"/>
  <c r="S79" i="2"/>
  <c r="R60" i="1" s="1"/>
  <c r="S75" i="2"/>
  <c r="R56" i="1" s="1"/>
  <c r="S71" i="2"/>
  <c r="R52" i="1" s="1"/>
  <c r="S67" i="2"/>
  <c r="R48" i="1" s="1"/>
  <c r="S63" i="2"/>
  <c r="R44" i="1" s="1"/>
  <c r="S59" i="2"/>
  <c r="R40" i="1" s="1"/>
  <c r="S55" i="2"/>
  <c r="R36" i="1" s="1"/>
  <c r="S51" i="2"/>
  <c r="R32" i="1" s="1"/>
  <c r="S47" i="2"/>
  <c r="R28" i="1" s="1"/>
  <c r="S43" i="2"/>
  <c r="R24" i="1" s="1"/>
  <c r="S39" i="2"/>
  <c r="R20" i="1" s="1"/>
  <c r="H183" i="2"/>
  <c r="S183" i="2"/>
  <c r="R164" i="1"/>
  <c r="S184" i="2"/>
  <c r="R165" i="1" s="1"/>
  <c r="Q34" i="2"/>
  <c r="S163" i="5"/>
  <c r="T163" i="5" s="1"/>
  <c r="S159" i="5"/>
  <c r="S155" i="5"/>
  <c r="S151" i="5"/>
  <c r="S147" i="5"/>
  <c r="T147" i="5" s="1"/>
  <c r="S143" i="5"/>
  <c r="S139" i="5"/>
  <c r="S135" i="5"/>
  <c r="S131" i="5"/>
  <c r="S127" i="5"/>
  <c r="T127" i="5" s="1"/>
  <c r="S123" i="5"/>
  <c r="S119" i="5"/>
  <c r="T119" i="5" s="1"/>
  <c r="S115" i="5"/>
  <c r="S111" i="5"/>
  <c r="T111" i="5" s="1"/>
  <c r="S107" i="5"/>
  <c r="S103" i="5"/>
  <c r="S99" i="5"/>
  <c r="S95" i="5"/>
  <c r="T95" i="5" s="1"/>
  <c r="S91" i="5"/>
  <c r="S87" i="5"/>
  <c r="T87" i="5" s="1"/>
  <c r="S83" i="5"/>
  <c r="S79" i="5"/>
  <c r="T79" i="5" s="1"/>
  <c r="S75" i="5"/>
  <c r="S71" i="5"/>
  <c r="T71" i="5" s="1"/>
  <c r="S67" i="5"/>
  <c r="S63" i="5"/>
  <c r="T63" i="5" s="1"/>
  <c r="S59" i="5"/>
  <c r="S55" i="5"/>
  <c r="S51" i="5"/>
  <c r="S47" i="5"/>
  <c r="T47" i="5" s="1"/>
  <c r="S43" i="5"/>
  <c r="S39" i="5"/>
  <c r="S35" i="5"/>
  <c r="S31" i="5"/>
  <c r="T31" i="5" s="1"/>
  <c r="S27" i="5"/>
  <c r="S23" i="5"/>
  <c r="S19" i="5"/>
  <c r="S16" i="5"/>
  <c r="S162" i="5"/>
  <c r="S158" i="5"/>
  <c r="S154" i="5"/>
  <c r="S150" i="5"/>
  <c r="S146" i="5"/>
  <c r="S142" i="5"/>
  <c r="S138" i="5"/>
  <c r="S134" i="5"/>
  <c r="S130" i="5"/>
  <c r="S126" i="5"/>
  <c r="S122" i="5"/>
  <c r="S118" i="5"/>
  <c r="S114" i="5"/>
  <c r="S110" i="5"/>
  <c r="S106" i="5"/>
  <c r="S102" i="5"/>
  <c r="S98" i="5"/>
  <c r="S94" i="5"/>
  <c r="S90" i="5"/>
  <c r="S86" i="5"/>
  <c r="S82" i="5"/>
  <c r="S78" i="5"/>
  <c r="S74" i="5"/>
  <c r="S70" i="5"/>
  <c r="S66" i="5"/>
  <c r="S62" i="5"/>
  <c r="S58" i="5"/>
  <c r="S54" i="5"/>
  <c r="T54" i="5" s="1"/>
  <c r="S50" i="5"/>
  <c r="S46" i="5"/>
  <c r="S42" i="5"/>
  <c r="S38" i="5"/>
  <c r="T38" i="5" s="1"/>
  <c r="S34" i="5"/>
  <c r="S30" i="5"/>
  <c r="S26" i="5"/>
  <c r="S22" i="5"/>
  <c r="S18" i="5"/>
  <c r="R15" i="5"/>
  <c r="S165" i="5"/>
  <c r="S161" i="5"/>
  <c r="S157" i="5"/>
  <c r="S153" i="5"/>
  <c r="S149" i="5"/>
  <c r="S145" i="5"/>
  <c r="S141" i="5"/>
  <c r="S137" i="5"/>
  <c r="S133" i="5"/>
  <c r="S129" i="5"/>
  <c r="S125" i="5"/>
  <c r="S121" i="5"/>
  <c r="S117" i="5"/>
  <c r="S113" i="5"/>
  <c r="S109" i="5"/>
  <c r="S105" i="5"/>
  <c r="S101" i="5"/>
  <c r="S97" i="5"/>
  <c r="T97" i="5" s="1"/>
  <c r="S93" i="5"/>
  <c r="S89" i="5"/>
  <c r="S85" i="5"/>
  <c r="S81" i="5"/>
  <c r="S77" i="5"/>
  <c r="S73" i="5"/>
  <c r="T73" i="5" s="1"/>
  <c r="S69" i="5"/>
  <c r="S65" i="5"/>
  <c r="T65" i="5" s="1"/>
  <c r="S61" i="5"/>
  <c r="S57" i="5"/>
  <c r="S53" i="5"/>
  <c r="S49" i="5"/>
  <c r="T49" i="5" s="1"/>
  <c r="S45" i="5"/>
  <c r="S41" i="5"/>
  <c r="S37" i="5"/>
  <c r="S33" i="5"/>
  <c r="T33" i="5" s="1"/>
  <c r="S29" i="5"/>
  <c r="S25" i="5"/>
  <c r="T25" i="5" s="1"/>
  <c r="S21" i="5"/>
  <c r="S17" i="5"/>
  <c r="S164" i="5"/>
  <c r="S160" i="5"/>
  <c r="S156" i="5"/>
  <c r="S152" i="5"/>
  <c r="S148" i="5"/>
  <c r="S144" i="5"/>
  <c r="S140" i="5"/>
  <c r="S136" i="5"/>
  <c r="S132" i="5"/>
  <c r="S128" i="5"/>
  <c r="S124" i="5"/>
  <c r="S120" i="5"/>
  <c r="S116" i="5"/>
  <c r="S112" i="5"/>
  <c r="S108" i="5"/>
  <c r="S104" i="5"/>
  <c r="S100" i="5"/>
  <c r="S96" i="5"/>
  <c r="T96" i="5" s="1"/>
  <c r="S92" i="5"/>
  <c r="S88" i="5"/>
  <c r="S84" i="5"/>
  <c r="S80" i="5"/>
  <c r="S76" i="5"/>
  <c r="S72" i="5"/>
  <c r="S68" i="5"/>
  <c r="S64" i="5"/>
  <c r="S60" i="5"/>
  <c r="S56" i="5"/>
  <c r="S52" i="5"/>
  <c r="S48" i="5"/>
  <c r="T48" i="5" s="1"/>
  <c r="S44" i="5"/>
  <c r="S40" i="5"/>
  <c r="S36" i="5"/>
  <c r="S32" i="5"/>
  <c r="S28" i="5"/>
  <c r="S24" i="5"/>
  <c r="S20" i="5"/>
  <c r="J15" i="5"/>
  <c r="O15" i="1"/>
  <c r="M17" i="1"/>
  <c r="M18" i="1"/>
  <c r="M19" i="1"/>
  <c r="M20" i="1"/>
  <c r="M21" i="1"/>
  <c r="P21" i="1" s="1"/>
  <c r="M23" i="1"/>
  <c r="M24" i="1"/>
  <c r="M25" i="1"/>
  <c r="M26" i="1"/>
  <c r="M27" i="1"/>
  <c r="M28" i="1"/>
  <c r="M29" i="1"/>
  <c r="M30" i="1"/>
  <c r="M31" i="1"/>
  <c r="M33" i="1"/>
  <c r="M35" i="1"/>
  <c r="M36" i="1"/>
  <c r="M37" i="1"/>
  <c r="M38" i="1"/>
  <c r="M39" i="1"/>
  <c r="M40" i="1"/>
  <c r="M41" i="1"/>
  <c r="M42" i="1"/>
  <c r="M43" i="1"/>
  <c r="M44" i="1"/>
  <c r="M45" i="1"/>
  <c r="M46" i="1"/>
  <c r="M47" i="1"/>
  <c r="M49" i="1"/>
  <c r="M51" i="1"/>
  <c r="M52" i="1"/>
  <c r="M53" i="1"/>
  <c r="M54" i="1"/>
  <c r="M55" i="1"/>
  <c r="M57" i="1"/>
  <c r="M58" i="1"/>
  <c r="M59" i="1"/>
  <c r="M60" i="1"/>
  <c r="M62" i="1"/>
  <c r="M63" i="1"/>
  <c r="M65" i="1"/>
  <c r="P65" i="1" s="1"/>
  <c r="M67" i="1"/>
  <c r="M68" i="1"/>
  <c r="M69" i="1"/>
  <c r="M70" i="1"/>
  <c r="M71" i="1"/>
  <c r="M73" i="1"/>
  <c r="M74" i="1"/>
  <c r="P74" i="1" s="1"/>
  <c r="M75" i="1"/>
  <c r="M76" i="1"/>
  <c r="M78" i="1"/>
  <c r="M79" i="1"/>
  <c r="M81" i="1"/>
  <c r="M83" i="1"/>
  <c r="P83" i="1" s="1"/>
  <c r="M84" i="1"/>
  <c r="M86" i="1"/>
  <c r="M87" i="1"/>
  <c r="M89" i="1"/>
  <c r="M90" i="1"/>
  <c r="M91" i="1"/>
  <c r="M92" i="1"/>
  <c r="M93" i="1"/>
  <c r="P93" i="1" s="1"/>
  <c r="M94" i="1"/>
  <c r="M95" i="1"/>
  <c r="M96" i="1"/>
  <c r="M97" i="1"/>
  <c r="P97" i="1" s="1"/>
  <c r="M99" i="1"/>
  <c r="M100" i="1"/>
  <c r="M101" i="1"/>
  <c r="M102" i="1"/>
  <c r="M103" i="1"/>
  <c r="M104" i="1"/>
  <c r="M105" i="1"/>
  <c r="M106" i="1"/>
  <c r="M107" i="1"/>
  <c r="M108" i="1"/>
  <c r="M109" i="1"/>
  <c r="M110" i="1"/>
  <c r="M111" i="1"/>
  <c r="M113" i="1"/>
  <c r="M115" i="1"/>
  <c r="M116" i="1"/>
  <c r="M117" i="1"/>
  <c r="M118" i="1"/>
  <c r="M119" i="1"/>
  <c r="M122" i="1"/>
  <c r="M123" i="1"/>
  <c r="M124" i="1"/>
  <c r="M125" i="1"/>
  <c r="M126" i="1"/>
  <c r="M127" i="1"/>
  <c r="M129" i="1"/>
  <c r="M131" i="1"/>
  <c r="M132" i="1"/>
  <c r="M133" i="1"/>
  <c r="P133" i="1" s="1"/>
  <c r="M134" i="1"/>
  <c r="M135" i="1"/>
  <c r="M136" i="1"/>
  <c r="M137" i="1"/>
  <c r="M138" i="1"/>
  <c r="M139" i="1"/>
  <c r="M140" i="1"/>
  <c r="M141" i="1"/>
  <c r="P141" i="1" s="1"/>
  <c r="M142" i="1"/>
  <c r="M143" i="1"/>
  <c r="M146" i="1"/>
  <c r="M147" i="1"/>
  <c r="M148" i="1"/>
  <c r="M149" i="1"/>
  <c r="M150" i="1"/>
  <c r="M151" i="1"/>
  <c r="M153" i="1"/>
  <c r="M154" i="1"/>
  <c r="M155" i="1"/>
  <c r="P155" i="1" s="1"/>
  <c r="M156" i="1"/>
  <c r="M157" i="1"/>
  <c r="M158" i="1"/>
  <c r="M159" i="1"/>
  <c r="M160" i="1"/>
  <c r="M161" i="1"/>
  <c r="M163" i="1"/>
  <c r="M164" i="1"/>
  <c r="M165" i="1"/>
  <c r="T15" i="1"/>
  <c r="H25" i="1"/>
  <c r="H26" i="1"/>
  <c r="H30" i="1"/>
  <c r="H38" i="1"/>
  <c r="H53" i="1"/>
  <c r="K53" i="1" s="1"/>
  <c r="H54" i="1"/>
  <c r="H61" i="1"/>
  <c r="H66" i="1"/>
  <c r="H69" i="1"/>
  <c r="H74" i="1"/>
  <c r="H77" i="1"/>
  <c r="H82" i="1"/>
  <c r="H90" i="1"/>
  <c r="H94" i="1"/>
  <c r="H96" i="1"/>
  <c r="H98" i="1"/>
  <c r="H112" i="1"/>
  <c r="H122" i="1"/>
  <c r="H126" i="1"/>
  <c r="H129" i="1"/>
  <c r="H137" i="1"/>
  <c r="H142" i="1"/>
  <c r="H144" i="1"/>
  <c r="H149" i="1"/>
  <c r="H153" i="1"/>
  <c r="K153" i="1" s="1"/>
  <c r="H154" i="1"/>
  <c r="H160" i="1"/>
  <c r="N17" i="1"/>
  <c r="S17" i="1"/>
  <c r="U17" i="1" s="1"/>
  <c r="N18" i="1"/>
  <c r="P18" i="1" s="1"/>
  <c r="E19" i="1"/>
  <c r="N19" i="1"/>
  <c r="S19" i="1"/>
  <c r="U19" i="1" s="1"/>
  <c r="N20" i="1"/>
  <c r="S20" i="1"/>
  <c r="E21" i="1"/>
  <c r="N21" i="1"/>
  <c r="S21" i="1"/>
  <c r="N22" i="1"/>
  <c r="S22" i="1"/>
  <c r="E23" i="1"/>
  <c r="N23" i="1"/>
  <c r="S23" i="1"/>
  <c r="U23" i="1" s="1"/>
  <c r="N24" i="1"/>
  <c r="S24" i="1"/>
  <c r="E25" i="1"/>
  <c r="N25" i="1"/>
  <c r="P25" i="1" s="1"/>
  <c r="S25" i="1"/>
  <c r="N26" i="1"/>
  <c r="E27" i="1"/>
  <c r="N27" i="1"/>
  <c r="S27" i="1"/>
  <c r="N28" i="1"/>
  <c r="S28" i="1"/>
  <c r="N29" i="1"/>
  <c r="S29" i="1"/>
  <c r="E30" i="1"/>
  <c r="N30" i="1"/>
  <c r="S30" i="1"/>
  <c r="N31" i="1"/>
  <c r="P31" i="1" s="1"/>
  <c r="N32" i="1"/>
  <c r="S32" i="1"/>
  <c r="N33" i="1"/>
  <c r="S33" i="1"/>
  <c r="N34" i="1"/>
  <c r="S34" i="1"/>
  <c r="E35" i="1"/>
  <c r="N35" i="1"/>
  <c r="S35" i="1"/>
  <c r="U35" i="1" s="1"/>
  <c r="N36" i="1"/>
  <c r="S36" i="1"/>
  <c r="U36" i="1" s="1"/>
  <c r="N37" i="1"/>
  <c r="S37" i="1"/>
  <c r="U37" i="1" s="1"/>
  <c r="N38" i="1"/>
  <c r="S38" i="1"/>
  <c r="N39" i="1"/>
  <c r="S39" i="1"/>
  <c r="N40" i="1"/>
  <c r="S40" i="1"/>
  <c r="N41" i="1"/>
  <c r="S41" i="1"/>
  <c r="U41" i="1" s="1"/>
  <c r="N42" i="1"/>
  <c r="S42" i="1"/>
  <c r="U42" i="1" s="1"/>
  <c r="N43" i="1"/>
  <c r="S43" i="1"/>
  <c r="U43" i="1" s="1"/>
  <c r="N44" i="1"/>
  <c r="S44" i="1"/>
  <c r="U44" i="1" s="1"/>
  <c r="N45" i="1"/>
  <c r="S45" i="1"/>
  <c r="U45" i="1" s="1"/>
  <c r="N46" i="1"/>
  <c r="S46" i="1"/>
  <c r="N47" i="1"/>
  <c r="S47" i="1"/>
  <c r="E48" i="1"/>
  <c r="N48" i="1"/>
  <c r="S48" i="1"/>
  <c r="N49" i="1"/>
  <c r="P49" i="1" s="1"/>
  <c r="S49" i="1"/>
  <c r="E50" i="1"/>
  <c r="N50" i="1"/>
  <c r="S50" i="1"/>
  <c r="U50" i="1" s="1"/>
  <c r="N51" i="1"/>
  <c r="S51" i="1"/>
  <c r="U51" i="1" s="1"/>
  <c r="E52" i="1"/>
  <c r="N52" i="1"/>
  <c r="P52" i="1" s="1"/>
  <c r="S52" i="1"/>
  <c r="N53" i="1"/>
  <c r="S53" i="1"/>
  <c r="N54" i="1"/>
  <c r="P54" i="1" s="1"/>
  <c r="S54" i="1"/>
  <c r="N55" i="1"/>
  <c r="N56" i="1"/>
  <c r="S56" i="1"/>
  <c r="N57" i="1"/>
  <c r="S57" i="1"/>
  <c r="N58" i="1"/>
  <c r="S58" i="1"/>
  <c r="U58" i="1" s="1"/>
  <c r="N59" i="1"/>
  <c r="S59" i="1"/>
  <c r="N60" i="1"/>
  <c r="S60" i="1"/>
  <c r="U60" i="1" s="1"/>
  <c r="N61" i="1"/>
  <c r="S61" i="1"/>
  <c r="N62" i="1"/>
  <c r="S62" i="1"/>
  <c r="N63" i="1"/>
  <c r="E64" i="1"/>
  <c r="N64" i="1"/>
  <c r="S64" i="1"/>
  <c r="U64" i="1" s="1"/>
  <c r="N65" i="1"/>
  <c r="S65" i="1"/>
  <c r="U65" i="1" s="1"/>
  <c r="N66" i="1"/>
  <c r="S66" i="1"/>
  <c r="U66" i="1" s="1"/>
  <c r="N67" i="1"/>
  <c r="S67" i="1"/>
  <c r="N68" i="1"/>
  <c r="S68" i="1"/>
  <c r="U68" i="1" s="1"/>
  <c r="N69" i="1"/>
  <c r="S69" i="1"/>
  <c r="N70" i="1"/>
  <c r="S70" i="1"/>
  <c r="E71" i="1"/>
  <c r="N71" i="1"/>
  <c r="P71" i="1" s="1"/>
  <c r="S71" i="1"/>
  <c r="N72" i="1"/>
  <c r="S72" i="1"/>
  <c r="N73" i="1"/>
  <c r="S73" i="1"/>
  <c r="N74" i="1"/>
  <c r="N75" i="1"/>
  <c r="S75" i="1"/>
  <c r="E76" i="1"/>
  <c r="N76" i="1"/>
  <c r="S76" i="1"/>
  <c r="U76" i="1" s="1"/>
  <c r="N77" i="1"/>
  <c r="S77" i="1"/>
  <c r="N78" i="1"/>
  <c r="S78" i="1"/>
  <c r="E79" i="1"/>
  <c r="N79" i="1"/>
  <c r="N80" i="1"/>
  <c r="S80" i="1"/>
  <c r="N81" i="1"/>
  <c r="S81" i="1"/>
  <c r="E82" i="1"/>
  <c r="N82" i="1"/>
  <c r="S82" i="1"/>
  <c r="N83" i="1"/>
  <c r="S83" i="1"/>
  <c r="U83" i="1" s="1"/>
  <c r="E84" i="1"/>
  <c r="N84" i="1"/>
  <c r="P84" i="1" s="1"/>
  <c r="S84" i="1"/>
  <c r="N85" i="1"/>
  <c r="P85" i="1" s="1"/>
  <c r="S85" i="1"/>
  <c r="E86" i="1"/>
  <c r="N86" i="1"/>
  <c r="S86" i="1"/>
  <c r="U86" i="1" s="1"/>
  <c r="N87" i="1"/>
  <c r="S87" i="1"/>
  <c r="E88" i="1"/>
  <c r="N88" i="1"/>
  <c r="S88" i="1"/>
  <c r="N89" i="1"/>
  <c r="S89" i="1"/>
  <c r="U89" i="1" s="1"/>
  <c r="E90" i="1"/>
  <c r="N90" i="1"/>
  <c r="S90" i="1"/>
  <c r="N91" i="1"/>
  <c r="P91" i="1" s="1"/>
  <c r="S91" i="1"/>
  <c r="U91" i="1" s="1"/>
  <c r="N92" i="1"/>
  <c r="S92" i="1"/>
  <c r="E93" i="1"/>
  <c r="N93" i="1"/>
  <c r="S93" i="1"/>
  <c r="U93" i="1" s="1"/>
  <c r="N94" i="1"/>
  <c r="S94" i="1"/>
  <c r="N95" i="1"/>
  <c r="S95" i="1"/>
  <c r="N96" i="1"/>
  <c r="S96" i="1"/>
  <c r="U96" i="1" s="1"/>
  <c r="N97" i="1"/>
  <c r="S97" i="1"/>
  <c r="U97" i="1" s="1"/>
  <c r="N98" i="1"/>
  <c r="S98" i="1"/>
  <c r="U98" i="1" s="1"/>
  <c r="N99" i="1"/>
  <c r="S99" i="1"/>
  <c r="E100" i="1"/>
  <c r="N100" i="1"/>
  <c r="P100" i="1" s="1"/>
  <c r="S100" i="1"/>
  <c r="N101" i="1"/>
  <c r="S101" i="1"/>
  <c r="N102" i="1"/>
  <c r="S102" i="1"/>
  <c r="N103" i="1"/>
  <c r="P103" i="1" s="1"/>
  <c r="S103" i="1"/>
  <c r="E104" i="1"/>
  <c r="N104" i="1"/>
  <c r="S104" i="1"/>
  <c r="E105" i="1"/>
  <c r="N105" i="1"/>
  <c r="P105" i="1" s="1"/>
  <c r="S105" i="1"/>
  <c r="E106" i="1"/>
  <c r="N106" i="1"/>
  <c r="S106" i="1"/>
  <c r="U106" i="1" s="1"/>
  <c r="N107" i="1"/>
  <c r="P107" i="1" s="1"/>
  <c r="S107" i="1"/>
  <c r="U107" i="1" s="1"/>
  <c r="E108" i="1"/>
  <c r="N108" i="1"/>
  <c r="S108" i="1"/>
  <c r="E109" i="1"/>
  <c r="N109" i="1"/>
  <c r="S109" i="1"/>
  <c r="U109" i="1" s="1"/>
  <c r="E110" i="1"/>
  <c r="N110" i="1"/>
  <c r="P110" i="1" s="1"/>
  <c r="S110" i="1"/>
  <c r="N111" i="1"/>
  <c r="S111" i="1"/>
  <c r="E112" i="1"/>
  <c r="N112" i="1"/>
  <c r="S112" i="1"/>
  <c r="N113" i="1"/>
  <c r="P113" i="1" s="1"/>
  <c r="S113" i="1"/>
  <c r="N114" i="1"/>
  <c r="S114" i="1"/>
  <c r="E115" i="1"/>
  <c r="N115" i="1"/>
  <c r="S115" i="1"/>
  <c r="U115" i="1" s="1"/>
  <c r="E116" i="1"/>
  <c r="N116" i="1"/>
  <c r="S116" i="1"/>
  <c r="N117" i="1"/>
  <c r="S117" i="1"/>
  <c r="E118" i="1"/>
  <c r="N118" i="1"/>
  <c r="P118" i="1" s="1"/>
  <c r="S118" i="1"/>
  <c r="N119" i="1"/>
  <c r="S119" i="1"/>
  <c r="E120" i="1"/>
  <c r="N120" i="1"/>
  <c r="S120" i="1"/>
  <c r="N121" i="1"/>
  <c r="S121" i="1"/>
  <c r="N122" i="1"/>
  <c r="S122" i="1"/>
  <c r="N123" i="1"/>
  <c r="S123" i="1"/>
  <c r="U123" i="1" s="1"/>
  <c r="E124" i="1"/>
  <c r="N124" i="1"/>
  <c r="P124" i="1" s="1"/>
  <c r="S124" i="1"/>
  <c r="U124" i="1" s="1"/>
  <c r="N125" i="1"/>
  <c r="S125" i="1"/>
  <c r="E126" i="1"/>
  <c r="N126" i="1"/>
  <c r="S126" i="1"/>
  <c r="U126" i="1" s="1"/>
  <c r="N127" i="1"/>
  <c r="S127" i="1"/>
  <c r="E128" i="1"/>
  <c r="N128" i="1"/>
  <c r="P128" i="1" s="1"/>
  <c r="S128" i="1"/>
  <c r="U128" i="1" s="1"/>
  <c r="N129" i="1"/>
  <c r="S129" i="1"/>
  <c r="N130" i="1"/>
  <c r="S130" i="1"/>
  <c r="E131" i="1"/>
  <c r="N131" i="1"/>
  <c r="P131" i="1" s="1"/>
  <c r="S131" i="1"/>
  <c r="E132" i="1"/>
  <c r="N132" i="1"/>
  <c r="S132" i="1"/>
  <c r="U132" i="1" s="1"/>
  <c r="N133" i="1"/>
  <c r="S133" i="1"/>
  <c r="E134" i="1"/>
  <c r="N134" i="1"/>
  <c r="S134" i="1"/>
  <c r="E135" i="1"/>
  <c r="N135" i="1"/>
  <c r="S135" i="1"/>
  <c r="E136" i="1"/>
  <c r="N136" i="1"/>
  <c r="S136" i="1"/>
  <c r="N137" i="1"/>
  <c r="P137" i="1" s="1"/>
  <c r="S137" i="1"/>
  <c r="U137" i="1" s="1"/>
  <c r="N138" i="1"/>
  <c r="S138" i="1"/>
  <c r="N139" i="1"/>
  <c r="P139" i="1" s="1"/>
  <c r="S139" i="1"/>
  <c r="E140" i="1"/>
  <c r="N140" i="1"/>
  <c r="P140" i="1" s="1"/>
  <c r="S140" i="1"/>
  <c r="N141" i="1"/>
  <c r="S141" i="1"/>
  <c r="E142" i="1"/>
  <c r="N142" i="1"/>
  <c r="P142" i="1" s="1"/>
  <c r="S142" i="1"/>
  <c r="U142" i="1" s="1"/>
  <c r="N143" i="1"/>
  <c r="P143" i="1" s="1"/>
  <c r="S143" i="1"/>
  <c r="U143" i="1" s="1"/>
  <c r="E144" i="1"/>
  <c r="N144" i="1"/>
  <c r="S144" i="1"/>
  <c r="N145" i="1"/>
  <c r="S145" i="1"/>
  <c r="N146" i="1"/>
  <c r="S146" i="1"/>
  <c r="E147" i="1"/>
  <c r="N147" i="1"/>
  <c r="P147" i="1" s="1"/>
  <c r="S147" i="1"/>
  <c r="U147" i="1" s="1"/>
  <c r="E148" i="1"/>
  <c r="N148" i="1"/>
  <c r="S148" i="1"/>
  <c r="U148" i="1" s="1"/>
  <c r="E149" i="1"/>
  <c r="N149" i="1"/>
  <c r="S149" i="1"/>
  <c r="U149" i="1" s="1"/>
  <c r="E150" i="1"/>
  <c r="N150" i="1"/>
  <c r="S150" i="1"/>
  <c r="N151" i="1"/>
  <c r="S151" i="1"/>
  <c r="E152" i="1"/>
  <c r="N152" i="1"/>
  <c r="S152" i="1"/>
  <c r="N153" i="1"/>
  <c r="P153" i="1" s="1"/>
  <c r="S153" i="1"/>
  <c r="E154" i="1"/>
  <c r="N154" i="1"/>
  <c r="S154" i="1"/>
  <c r="U154" i="1" s="1"/>
  <c r="N155" i="1"/>
  <c r="S155" i="1"/>
  <c r="U155" i="1" s="1"/>
  <c r="E156" i="1"/>
  <c r="N156" i="1"/>
  <c r="S156" i="1"/>
  <c r="N157" i="1"/>
  <c r="S157" i="1"/>
  <c r="E158" i="1"/>
  <c r="N158" i="1"/>
  <c r="P158" i="1" s="1"/>
  <c r="S158" i="1"/>
  <c r="U158" i="1" s="1"/>
  <c r="N159" i="1"/>
  <c r="S159" i="1"/>
  <c r="U159" i="1" s="1"/>
  <c r="E160" i="1"/>
  <c r="N160" i="1"/>
  <c r="P160" i="1" s="1"/>
  <c r="S160" i="1"/>
  <c r="N161" i="1"/>
  <c r="P161" i="1" s="1"/>
  <c r="S161" i="1"/>
  <c r="N162" i="1"/>
  <c r="S162" i="1"/>
  <c r="N163" i="1"/>
  <c r="P163" i="1" s="1"/>
  <c r="S163" i="1"/>
  <c r="E164" i="1"/>
  <c r="N164" i="1"/>
  <c r="S164" i="1"/>
  <c r="U164" i="1" s="1"/>
  <c r="N165" i="1"/>
  <c r="S165" i="1"/>
  <c r="U165" i="1" s="1"/>
  <c r="N16" i="1"/>
  <c r="S16" i="1"/>
  <c r="N34" i="2"/>
  <c r="M34" i="2"/>
  <c r="I20" i="1"/>
  <c r="I24" i="1"/>
  <c r="H24" i="1"/>
  <c r="I28" i="1"/>
  <c r="H28" i="1"/>
  <c r="I32" i="1"/>
  <c r="K32" i="1" s="1"/>
  <c r="H32" i="1"/>
  <c r="I36" i="1"/>
  <c r="K36" i="1" s="1"/>
  <c r="I40" i="1"/>
  <c r="H40" i="1"/>
  <c r="K40" i="1" s="1"/>
  <c r="I44" i="1"/>
  <c r="H44" i="1"/>
  <c r="H52" i="1"/>
  <c r="I56" i="1"/>
  <c r="K56" i="1" s="1"/>
  <c r="H56" i="1"/>
  <c r="I60" i="1"/>
  <c r="H64" i="1"/>
  <c r="I68" i="1"/>
  <c r="K68" i="1" s="1"/>
  <c r="H68" i="1"/>
  <c r="I72" i="1"/>
  <c r="H76" i="1"/>
  <c r="I80" i="1"/>
  <c r="K80" i="1" s="1"/>
  <c r="H80" i="1"/>
  <c r="H84" i="1"/>
  <c r="I88" i="1"/>
  <c r="H88" i="1"/>
  <c r="K88" i="1" s="1"/>
  <c r="I92" i="1"/>
  <c r="H92" i="1"/>
  <c r="K92" i="1" s="1"/>
  <c r="I96" i="1"/>
  <c r="H100" i="1"/>
  <c r="H108" i="1"/>
  <c r="H116" i="1"/>
  <c r="H124" i="1"/>
  <c r="H132" i="1"/>
  <c r="H140" i="1"/>
  <c r="H148" i="1"/>
  <c r="H156" i="1"/>
  <c r="H164" i="1"/>
  <c r="H16" i="1"/>
  <c r="I34" i="2"/>
  <c r="J34" i="2"/>
  <c r="I18" i="1"/>
  <c r="H21" i="1"/>
  <c r="H23" i="1"/>
  <c r="H35" i="1"/>
  <c r="I39" i="1"/>
  <c r="K39" i="1" s="1"/>
  <c r="H39" i="1"/>
  <c r="I46" i="1"/>
  <c r="I51" i="1"/>
  <c r="H51" i="1"/>
  <c r="K51" i="1" s="1"/>
  <c r="I53" i="1"/>
  <c r="I54" i="1"/>
  <c r="K54" i="1" s="1"/>
  <c r="I55" i="1"/>
  <c r="H55" i="1"/>
  <c r="K55" i="1" s="1"/>
  <c r="I66" i="1"/>
  <c r="I67" i="1"/>
  <c r="K67" i="1" s="1"/>
  <c r="H67" i="1"/>
  <c r="I74" i="1"/>
  <c r="K74" i="1" s="1"/>
  <c r="I83" i="1"/>
  <c r="H83" i="1"/>
  <c r="I85" i="1"/>
  <c r="H85" i="1"/>
  <c r="I87" i="1"/>
  <c r="H87" i="1"/>
  <c r="I94" i="1"/>
  <c r="I99" i="1"/>
  <c r="K99" i="1" s="1"/>
  <c r="H99" i="1"/>
  <c r="I103" i="1"/>
  <c r="K103" i="1" s="1"/>
  <c r="H103" i="1"/>
  <c r="I115" i="1"/>
  <c r="K115" i="1" s="1"/>
  <c r="H115" i="1"/>
  <c r="I117" i="1"/>
  <c r="H117" i="1"/>
  <c r="I119" i="1"/>
  <c r="K119" i="1" s="1"/>
  <c r="H119" i="1"/>
  <c r="H131" i="1"/>
  <c r="I134" i="1"/>
  <c r="H135" i="1"/>
  <c r="H147" i="1"/>
  <c r="I151" i="1"/>
  <c r="K151" i="1" s="1"/>
  <c r="H151" i="1"/>
  <c r="I163" i="1"/>
  <c r="K163" i="1" s="1"/>
  <c r="H163" i="1"/>
  <c r="H17" i="1"/>
  <c r="H27" i="1"/>
  <c r="H29" i="1"/>
  <c r="K29" i="1" s="1"/>
  <c r="H31" i="1"/>
  <c r="H33" i="1"/>
  <c r="H41" i="1"/>
  <c r="H43" i="1"/>
  <c r="H47" i="1"/>
  <c r="H49" i="1"/>
  <c r="H59" i="1"/>
  <c r="H63" i="1"/>
  <c r="K63" i="1" s="1"/>
  <c r="H65" i="1"/>
  <c r="H73" i="1"/>
  <c r="H75" i="1"/>
  <c r="H79" i="1"/>
  <c r="H81" i="1"/>
  <c r="H86" i="1"/>
  <c r="H89" i="1"/>
  <c r="H91" i="1"/>
  <c r="K91" i="1" s="1"/>
  <c r="H95" i="1"/>
  <c r="H97" i="1"/>
  <c r="H105" i="1"/>
  <c r="H107" i="1"/>
  <c r="K107" i="1" s="1"/>
  <c r="H109" i="1"/>
  <c r="H110" i="1"/>
  <c r="H111" i="1"/>
  <c r="H123" i="1"/>
  <c r="K123" i="1" s="1"/>
  <c r="H125" i="1"/>
  <c r="H127" i="1"/>
  <c r="H133" i="1"/>
  <c r="H139" i="1"/>
  <c r="H141" i="1"/>
  <c r="H143" i="1"/>
  <c r="H145" i="1"/>
  <c r="H155" i="1"/>
  <c r="H157" i="1"/>
  <c r="H159" i="1"/>
  <c r="H161" i="1"/>
  <c r="E16" i="1"/>
  <c r="E17" i="1"/>
  <c r="E18" i="1"/>
  <c r="E20" i="1"/>
  <c r="E22" i="1"/>
  <c r="E24" i="1"/>
  <c r="E26" i="1"/>
  <c r="E28" i="1"/>
  <c r="E29" i="1"/>
  <c r="E31" i="1"/>
  <c r="E32" i="1"/>
  <c r="E33" i="1"/>
  <c r="E34" i="1"/>
  <c r="E36" i="1"/>
  <c r="E37" i="1"/>
  <c r="E38" i="1"/>
  <c r="E39" i="1"/>
  <c r="G39" i="1" s="1"/>
  <c r="E40" i="1"/>
  <c r="E41" i="1"/>
  <c r="E42" i="1"/>
  <c r="E43" i="1"/>
  <c r="E44" i="1"/>
  <c r="E45" i="1"/>
  <c r="E46" i="1"/>
  <c r="E47" i="1"/>
  <c r="E49" i="1"/>
  <c r="E51" i="1"/>
  <c r="E53" i="1"/>
  <c r="E54" i="1"/>
  <c r="E55" i="1"/>
  <c r="E56" i="1"/>
  <c r="E57" i="1"/>
  <c r="E58" i="1"/>
  <c r="E59" i="1"/>
  <c r="E60" i="1"/>
  <c r="E61" i="1"/>
  <c r="E62" i="1"/>
  <c r="E63" i="1"/>
  <c r="E65" i="1"/>
  <c r="E66" i="1"/>
  <c r="E67" i="1"/>
  <c r="G67" i="1" s="1"/>
  <c r="E68" i="1"/>
  <c r="E69" i="1"/>
  <c r="E70" i="1"/>
  <c r="E72" i="1"/>
  <c r="E73" i="1"/>
  <c r="E74" i="1"/>
  <c r="E75" i="1"/>
  <c r="E77" i="1"/>
  <c r="E78" i="1"/>
  <c r="E80" i="1"/>
  <c r="E81" i="1"/>
  <c r="E83" i="1"/>
  <c r="E85" i="1"/>
  <c r="E87" i="1"/>
  <c r="E89" i="1"/>
  <c r="E91" i="1"/>
  <c r="G91" i="1" s="1"/>
  <c r="V91" i="1" s="1"/>
  <c r="E92" i="1"/>
  <c r="E94" i="1"/>
  <c r="E95" i="1"/>
  <c r="E96" i="1"/>
  <c r="E97" i="1"/>
  <c r="E98" i="1"/>
  <c r="E99" i="1"/>
  <c r="E101" i="1"/>
  <c r="E103" i="1"/>
  <c r="E107" i="1"/>
  <c r="E111" i="1"/>
  <c r="E113" i="1"/>
  <c r="E114" i="1"/>
  <c r="E117" i="1"/>
  <c r="E119" i="1"/>
  <c r="E121" i="1"/>
  <c r="E122" i="1"/>
  <c r="E123" i="1"/>
  <c r="E125" i="1"/>
  <c r="E127" i="1"/>
  <c r="E129" i="1"/>
  <c r="E130" i="1"/>
  <c r="E133" i="1"/>
  <c r="E137" i="1"/>
  <c r="E138" i="1"/>
  <c r="E139" i="1"/>
  <c r="E141" i="1"/>
  <c r="E143" i="1"/>
  <c r="E145" i="1"/>
  <c r="E146" i="1"/>
  <c r="E151" i="1"/>
  <c r="E153" i="1"/>
  <c r="E155" i="1"/>
  <c r="E157" i="1"/>
  <c r="E159" i="1"/>
  <c r="E161" i="1"/>
  <c r="E162" i="1"/>
  <c r="E163" i="1"/>
  <c r="E165" i="1"/>
  <c r="I162" i="1"/>
  <c r="I114" i="1"/>
  <c r="I62" i="1"/>
  <c r="K62" i="1" s="1"/>
  <c r="I42" i="1"/>
  <c r="I34" i="1"/>
  <c r="I22" i="1"/>
  <c r="I138" i="1"/>
  <c r="I130" i="1"/>
  <c r="I70" i="1"/>
  <c r="I58" i="1"/>
  <c r="I154" i="1"/>
  <c r="K154" i="1" s="1"/>
  <c r="I98" i="1"/>
  <c r="I78" i="1"/>
  <c r="I38" i="1"/>
  <c r="I26" i="1"/>
  <c r="K26" i="1" s="1"/>
  <c r="F15" i="1"/>
  <c r="I161" i="1"/>
  <c r="K161" i="1" s="1"/>
  <c r="I153" i="1"/>
  <c r="I141" i="1"/>
  <c r="I129" i="1"/>
  <c r="I121" i="1"/>
  <c r="I89" i="1"/>
  <c r="I77" i="1"/>
  <c r="K77" i="1" s="1"/>
  <c r="I65" i="1"/>
  <c r="I57" i="1"/>
  <c r="K57" i="1" s="1"/>
  <c r="I45" i="1"/>
  <c r="I25" i="1"/>
  <c r="I133" i="1"/>
  <c r="I101" i="1"/>
  <c r="I37" i="1"/>
  <c r="I157" i="1"/>
  <c r="K157" i="1" s="1"/>
  <c r="I145" i="1"/>
  <c r="I137" i="1"/>
  <c r="K137" i="1" s="1"/>
  <c r="I125" i="1"/>
  <c r="I113" i="1"/>
  <c r="I81" i="1"/>
  <c r="I73" i="1"/>
  <c r="K73" i="1" s="1"/>
  <c r="I49" i="1"/>
  <c r="I41" i="1"/>
  <c r="K41" i="1" s="1"/>
  <c r="I29" i="1"/>
  <c r="I17" i="1"/>
  <c r="K17" i="1" s="1"/>
  <c r="I159" i="1"/>
  <c r="I155" i="1"/>
  <c r="I143" i="1"/>
  <c r="I139" i="1"/>
  <c r="K139" i="1" s="1"/>
  <c r="I123" i="1"/>
  <c r="I111" i="1"/>
  <c r="K111" i="1" s="1"/>
  <c r="I107" i="1"/>
  <c r="I95" i="1"/>
  <c r="K95" i="1" s="1"/>
  <c r="I91" i="1"/>
  <c r="I75" i="1"/>
  <c r="K75" i="1" s="1"/>
  <c r="I63" i="1"/>
  <c r="I59" i="1"/>
  <c r="K59" i="1" s="1"/>
  <c r="I47" i="1"/>
  <c r="I43" i="1"/>
  <c r="I31" i="1"/>
  <c r="P108" i="1"/>
  <c r="U102" i="1"/>
  <c r="V102" i="1" s="1"/>
  <c r="P86" i="1"/>
  <c r="P68" i="1"/>
  <c r="U110" i="1"/>
  <c r="P51" i="1"/>
  <c r="P35" i="1"/>
  <c r="U156" i="1"/>
  <c r="T103" i="2"/>
  <c r="H58" i="1"/>
  <c r="P116" i="1"/>
  <c r="H158" i="1"/>
  <c r="H34" i="1"/>
  <c r="H134" i="1"/>
  <c r="K134" i="1" s="1"/>
  <c r="P94" i="1"/>
  <c r="P38" i="1"/>
  <c r="U32" i="1"/>
  <c r="H165" i="1"/>
  <c r="H130" i="1"/>
  <c r="K130" i="1" s="1"/>
  <c r="H78" i="1"/>
  <c r="P148" i="1"/>
  <c r="P98" i="1"/>
  <c r="U40" i="1"/>
  <c r="P95" i="1"/>
  <c r="H162" i="1"/>
  <c r="H118" i="1"/>
  <c r="H102" i="1"/>
  <c r="H50" i="1"/>
  <c r="H42" i="1"/>
  <c r="K42" i="1" s="1"/>
  <c r="P70" i="1"/>
  <c r="H138" i="1"/>
  <c r="H114" i="1"/>
  <c r="K114" i="1" s="1"/>
  <c r="H62" i="1"/>
  <c r="H146" i="1"/>
  <c r="P87" i="1"/>
  <c r="P47" i="1"/>
  <c r="H18" i="1"/>
  <c r="P57" i="1"/>
  <c r="P41" i="1"/>
  <c r="H106" i="1"/>
  <c r="H70" i="1"/>
  <c r="H22" i="1"/>
  <c r="K22" i="1" s="1"/>
  <c r="H46" i="1"/>
  <c r="P89" i="1"/>
  <c r="P76" i="1"/>
  <c r="P46" i="1"/>
  <c r="P17" i="1"/>
  <c r="L103" i="2"/>
  <c r="D84" i="1"/>
  <c r="G84" i="1" s="1"/>
  <c r="H113" i="1"/>
  <c r="H101" i="1"/>
  <c r="H57" i="1"/>
  <c r="P146" i="1"/>
  <c r="P123" i="1"/>
  <c r="U112" i="1"/>
  <c r="U104" i="1"/>
  <c r="U46" i="1"/>
  <c r="H35" i="2"/>
  <c r="H152" i="1"/>
  <c r="H136" i="1"/>
  <c r="H128" i="1"/>
  <c r="H120" i="1"/>
  <c r="H104" i="1"/>
  <c r="H72" i="1"/>
  <c r="H60" i="1"/>
  <c r="H48" i="1"/>
  <c r="H36" i="1"/>
  <c r="H20" i="1"/>
  <c r="H45" i="1"/>
  <c r="K45" i="1" s="1"/>
  <c r="P159" i="1"/>
  <c r="P111" i="1"/>
  <c r="U80" i="1"/>
  <c r="U38" i="1"/>
  <c r="H121" i="1"/>
  <c r="H37" i="1"/>
  <c r="K37" i="1" s="1"/>
  <c r="P164" i="1"/>
  <c r="P151" i="1"/>
  <c r="P127" i="1"/>
  <c r="T57" i="5"/>
  <c r="P50" i="1"/>
  <c r="P42" i="1"/>
  <c r="P27" i="1"/>
  <c r="U22" i="1"/>
  <c r="D55" i="1"/>
  <c r="G55" i="1" s="1"/>
  <c r="H71" i="1"/>
  <c r="H19" i="1"/>
  <c r="U163" i="1"/>
  <c r="P129" i="1"/>
  <c r="P115" i="1"/>
  <c r="P99" i="1"/>
  <c r="T81" i="5"/>
  <c r="P67" i="1"/>
  <c r="P60" i="1"/>
  <c r="P44" i="1"/>
  <c r="P36" i="1"/>
  <c r="P19" i="1"/>
  <c r="P156" i="2"/>
  <c r="L155" i="2"/>
  <c r="P154" i="2"/>
  <c r="L113" i="2"/>
  <c r="K47" i="1"/>
  <c r="J15" i="1"/>
  <c r="K125" i="1"/>
  <c r="K89" i="1"/>
  <c r="K129" i="1"/>
  <c r="P108" i="2"/>
  <c r="L108" i="2"/>
  <c r="D89" i="1"/>
  <c r="D137" i="1"/>
  <c r="T41" i="5"/>
  <c r="D107" i="1"/>
  <c r="P107" i="2"/>
  <c r="T69" i="2"/>
  <c r="T68" i="2"/>
  <c r="D46" i="1"/>
  <c r="G46" i="1" s="1"/>
  <c r="P56" i="2"/>
  <c r="P53" i="2"/>
  <c r="D32" i="1"/>
  <c r="P49" i="2"/>
  <c r="D29" i="1"/>
  <c r="D28" i="1"/>
  <c r="G28" i="1" s="1"/>
  <c r="E34" i="2"/>
  <c r="U134" i="1"/>
  <c r="U56" i="1"/>
  <c r="U52" i="1"/>
  <c r="P91" i="2"/>
  <c r="L86" i="2"/>
  <c r="U150" i="1"/>
  <c r="U100" i="1"/>
  <c r="U57" i="1"/>
  <c r="U33" i="1"/>
  <c r="U30" i="1"/>
  <c r="L177" i="2"/>
  <c r="P175" i="2"/>
  <c r="P140" i="2"/>
  <c r="P139" i="2"/>
  <c r="P99" i="2"/>
  <c r="L154" i="2"/>
  <c r="M120" i="1"/>
  <c r="P120" i="1" s="1"/>
  <c r="M112" i="1"/>
  <c r="P112" i="1" s="1"/>
  <c r="M88" i="1"/>
  <c r="P88" i="1" s="1"/>
  <c r="M72" i="1"/>
  <c r="M56" i="1"/>
  <c r="P56" i="1" s="1"/>
  <c r="M32" i="1"/>
  <c r="M16" i="1"/>
  <c r="P16" i="1" s="1"/>
  <c r="O34" i="2"/>
  <c r="P144" i="1"/>
  <c r="P136" i="1"/>
  <c r="P117" i="1"/>
  <c r="P104" i="1"/>
  <c r="P101" i="1"/>
  <c r="U125" i="1"/>
  <c r="K81" i="1"/>
  <c r="K145" i="1"/>
  <c r="K133" i="1"/>
  <c r="K65" i="1"/>
  <c r="K98" i="1"/>
  <c r="G89" i="1"/>
  <c r="K66" i="1"/>
  <c r="L49" i="2"/>
  <c r="P157" i="1"/>
  <c r="P152" i="1"/>
  <c r="P125" i="1"/>
  <c r="Q125" i="1" s="1"/>
  <c r="P109" i="1"/>
  <c r="P77" i="1"/>
  <c r="P69" i="1"/>
  <c r="T74" i="2"/>
  <c r="T70" i="2"/>
  <c r="U136" i="1"/>
  <c r="P64" i="1"/>
  <c r="P53" i="1"/>
  <c r="P45" i="1"/>
  <c r="P37" i="1"/>
  <c r="P24" i="1"/>
  <c r="T48" i="2"/>
  <c r="T154" i="2"/>
  <c r="P169" i="2"/>
  <c r="T111" i="2"/>
  <c r="T105" i="2"/>
  <c r="L102" i="2"/>
  <c r="U116" i="1"/>
  <c r="T46" i="2"/>
  <c r="U144" i="1"/>
  <c r="T66" i="2"/>
  <c r="P42" i="2"/>
  <c r="P41" i="2"/>
  <c r="P40" i="2"/>
  <c r="P39" i="2"/>
  <c r="T38" i="2"/>
  <c r="P165" i="1"/>
  <c r="P154" i="1"/>
  <c r="P149" i="1"/>
  <c r="P138" i="1"/>
  <c r="T137" i="5"/>
  <c r="P119" i="1"/>
  <c r="P106" i="1"/>
  <c r="P96" i="1"/>
  <c r="U92" i="1"/>
  <c r="P82" i="1"/>
  <c r="U75" i="1"/>
  <c r="P63" i="1"/>
  <c r="T55" i="5"/>
  <c r="U53" i="1"/>
  <c r="U49" i="1"/>
  <c r="P48" i="1"/>
  <c r="P40" i="1"/>
  <c r="T32" i="5"/>
  <c r="P29" i="1"/>
  <c r="U25" i="1"/>
  <c r="P23" i="1"/>
  <c r="U20" i="1"/>
  <c r="T131" i="2"/>
  <c r="T108" i="2"/>
  <c r="P83" i="2"/>
  <c r="P63" i="2"/>
  <c r="T62" i="2"/>
  <c r="P60" i="2"/>
  <c r="P59" i="2"/>
  <c r="L58" i="2"/>
  <c r="P44" i="2"/>
  <c r="P43" i="2"/>
  <c r="T177" i="2"/>
  <c r="K141" i="1"/>
  <c r="D121" i="1"/>
  <c r="D17" i="1"/>
  <c r="G17" i="1" s="1"/>
  <c r="D34" i="2"/>
  <c r="G34" i="2"/>
  <c r="P117" i="2"/>
  <c r="T147" i="2"/>
  <c r="K49" i="1"/>
  <c r="F34" i="2"/>
  <c r="U90" i="1"/>
  <c r="L38" i="2"/>
  <c r="U162" i="1"/>
  <c r="U138" i="1"/>
  <c r="U122" i="1"/>
  <c r="U114" i="1"/>
  <c r="U82" i="1"/>
  <c r="T34" i="5"/>
  <c r="K96" i="1"/>
  <c r="K20" i="1"/>
  <c r="U146" i="1"/>
  <c r="U135" i="1"/>
  <c r="U103" i="1"/>
  <c r="U87" i="1"/>
  <c r="T39" i="5"/>
  <c r="T22" i="5"/>
  <c r="U34" i="1"/>
  <c r="T134" i="2"/>
  <c r="K87" i="1"/>
  <c r="K83" i="1"/>
  <c r="K24" i="1"/>
  <c r="U131" i="1"/>
  <c r="U117" i="1"/>
  <c r="U101" i="1"/>
  <c r="U61" i="1"/>
  <c r="U27" i="1"/>
  <c r="U21" i="1"/>
  <c r="K31" i="1"/>
  <c r="K143" i="1"/>
  <c r="K44" i="1"/>
  <c r="K28" i="1"/>
  <c r="U161" i="1"/>
  <c r="U157" i="1"/>
  <c r="U145" i="1"/>
  <c r="U113" i="1"/>
  <c r="U105" i="1"/>
  <c r="U85" i="1"/>
  <c r="U81" i="1"/>
  <c r="U77" i="1"/>
  <c r="U73" i="1"/>
  <c r="U69" i="1"/>
  <c r="U39" i="1"/>
  <c r="K38" i="1"/>
  <c r="K117" i="1"/>
  <c r="K94" i="1"/>
  <c r="K85" i="1"/>
  <c r="U153" i="1"/>
  <c r="U133" i="1"/>
  <c r="U129" i="1"/>
  <c r="U119" i="1"/>
  <c r="U67" i="1"/>
  <c r="U29" i="1"/>
  <c r="I152" i="1"/>
  <c r="I86" i="1"/>
  <c r="K86" i="1" s="1"/>
  <c r="I84" i="1"/>
  <c r="K84" i="1" s="1"/>
  <c r="L84" i="1" s="1"/>
  <c r="T64" i="5"/>
  <c r="I64" i="1"/>
  <c r="K64" i="1" s="1"/>
  <c r="I93" i="1"/>
  <c r="K93" i="1" s="1"/>
  <c r="I135" i="1"/>
  <c r="K135" i="1" s="1"/>
  <c r="I124" i="1"/>
  <c r="K124" i="1" s="1"/>
  <c r="I110" i="1"/>
  <c r="K110" i="1" s="1"/>
  <c r="I109" i="1"/>
  <c r="K109" i="1" s="1"/>
  <c r="I165" i="1"/>
  <c r="K165" i="1" s="1"/>
  <c r="I131" i="1"/>
  <c r="K131" i="1" s="1"/>
  <c r="I71" i="1"/>
  <c r="I69" i="1"/>
  <c r="K69" i="1" s="1"/>
  <c r="I30" i="1"/>
  <c r="K30" i="1" s="1"/>
  <c r="I106" i="1"/>
  <c r="K106" i="1" s="1"/>
  <c r="I90" i="1"/>
  <c r="I82" i="1"/>
  <c r="K82" i="1" s="1"/>
  <c r="I79" i="1"/>
  <c r="I35" i="1"/>
  <c r="K35" i="1" s="1"/>
  <c r="I33" i="1"/>
  <c r="K33" i="1" s="1"/>
  <c r="T23" i="5"/>
  <c r="I23" i="1"/>
  <c r="K23" i="1" s="1"/>
  <c r="I21" i="1"/>
  <c r="K21" i="1" s="1"/>
  <c r="I19" i="1"/>
  <c r="K19" i="1" s="1"/>
  <c r="I27" i="1"/>
  <c r="K27" i="1" s="1"/>
  <c r="I149" i="1"/>
  <c r="K149" i="1" s="1"/>
  <c r="I147" i="1"/>
  <c r="K147" i="1" s="1"/>
  <c r="I127" i="1"/>
  <c r="K127" i="1" s="1"/>
  <c r="I120" i="1"/>
  <c r="I105" i="1"/>
  <c r="K105" i="1" s="1"/>
  <c r="I102" i="1"/>
  <c r="I100" i="1"/>
  <c r="I97" i="1"/>
  <c r="K97" i="1" s="1"/>
  <c r="I76" i="1"/>
  <c r="K76" i="1" s="1"/>
  <c r="I61" i="1"/>
  <c r="K61" i="1" s="1"/>
  <c r="I52" i="1"/>
  <c r="K52" i="1" s="1"/>
  <c r="I50" i="1"/>
  <c r="K50" i="1" s="1"/>
  <c r="I48" i="1"/>
  <c r="K48" i="1" s="1"/>
  <c r="I160" i="1"/>
  <c r="K160" i="1" s="1"/>
  <c r="I158" i="1"/>
  <c r="K158" i="1" s="1"/>
  <c r="I150" i="1"/>
  <c r="K150" i="1" s="1"/>
  <c r="I142" i="1"/>
  <c r="K142" i="1" s="1"/>
  <c r="I136" i="1"/>
  <c r="K136" i="1" s="1"/>
  <c r="I128" i="1"/>
  <c r="I122" i="1"/>
  <c r="K122" i="1"/>
  <c r="I118" i="1"/>
  <c r="I112" i="1"/>
  <c r="K112" i="1" s="1"/>
  <c r="T112" i="5"/>
  <c r="I164" i="1"/>
  <c r="I148" i="1"/>
  <c r="K148" i="1" s="1"/>
  <c r="I146" i="1"/>
  <c r="K146" i="1" s="1"/>
  <c r="I144" i="1"/>
  <c r="K144" i="1" s="1"/>
  <c r="I132" i="1"/>
  <c r="I126" i="1"/>
  <c r="K126" i="1" s="1"/>
  <c r="I16" i="1"/>
  <c r="K16" i="1" s="1"/>
  <c r="I156" i="1"/>
  <c r="K156" i="1" s="1"/>
  <c r="I140" i="1"/>
  <c r="K140" i="1" s="1"/>
  <c r="I116" i="1"/>
  <c r="K116" i="1" s="1"/>
  <c r="I108" i="1"/>
  <c r="K108" i="1" s="1"/>
  <c r="I104" i="1"/>
  <c r="K104" i="1" s="1"/>
  <c r="E102" i="1"/>
  <c r="K118" i="1"/>
  <c r="K71" i="1"/>
  <c r="K152" i="1"/>
  <c r="D67" i="1"/>
  <c r="P155" i="2"/>
  <c r="L39" i="2"/>
  <c r="L59" i="2"/>
  <c r="T149" i="2"/>
  <c r="T47" i="2"/>
  <c r="D83" i="1"/>
  <c r="D20" i="1"/>
  <c r="G20" i="1" s="1"/>
  <c r="T183" i="2"/>
  <c r="T44" i="2"/>
  <c r="P86" i="2"/>
  <c r="P74" i="2"/>
  <c r="L44" i="2"/>
  <c r="D96" i="1"/>
  <c r="L50" i="2"/>
  <c r="L156" i="2"/>
  <c r="T156" i="2"/>
  <c r="D39" i="1"/>
  <c r="L63" i="2"/>
  <c r="T63" i="2"/>
  <c r="L40" i="2"/>
  <c r="D129" i="1"/>
  <c r="G129" i="1" s="1"/>
  <c r="D158" i="1"/>
  <c r="T126" i="2"/>
  <c r="P50" i="2"/>
  <c r="D94" i="1"/>
  <c r="P177" i="2"/>
  <c r="T54" i="2"/>
  <c r="D138" i="1"/>
  <c r="G138" i="1" s="1"/>
  <c r="P113" i="2"/>
  <c r="P103" i="2"/>
  <c r="T175" i="2"/>
  <c r="P38" i="2"/>
  <c r="L98" i="2"/>
  <c r="D43" i="1"/>
  <c r="L42" i="2"/>
  <c r="T117" i="2"/>
  <c r="T73" i="2"/>
  <c r="L74" i="2"/>
  <c r="T122" i="2"/>
  <c r="D19" i="1"/>
  <c r="L68" i="2"/>
  <c r="D23" i="1"/>
  <c r="T42" i="2"/>
  <c r="T39" i="2"/>
  <c r="T113" i="2"/>
  <c r="T86" i="2"/>
  <c r="D21" i="1"/>
  <c r="G21" i="1" s="1"/>
  <c r="L43" i="2"/>
  <c r="P84" i="2"/>
  <c r="T174" i="2"/>
  <c r="D37" i="1"/>
  <c r="T85" i="2"/>
  <c r="D24" i="1"/>
  <c r="G24" i="1"/>
  <c r="L60" i="2"/>
  <c r="D25" i="1"/>
  <c r="G25" i="1" s="1"/>
  <c r="T56" i="2"/>
  <c r="T159" i="2"/>
  <c r="T81" i="2"/>
  <c r="L65" i="2"/>
  <c r="D135" i="1"/>
  <c r="G135" i="1" s="1"/>
  <c r="T40" i="2"/>
  <c r="L62" i="2"/>
  <c r="P62" i="2"/>
  <c r="L175" i="2"/>
  <c r="D156" i="1"/>
  <c r="G156" i="1" s="1"/>
  <c r="V156" i="1" s="1"/>
  <c r="L140" i="2"/>
  <c r="D41" i="1"/>
  <c r="D136" i="1"/>
  <c r="P65" i="2"/>
  <c r="L83" i="2"/>
  <c r="D40" i="1"/>
  <c r="G40" i="1" s="1"/>
  <c r="T65" i="2"/>
  <c r="L56" i="2"/>
  <c r="D114" i="1"/>
  <c r="G114" i="1" s="1"/>
  <c r="P133" i="2"/>
  <c r="L133" i="2"/>
  <c r="P183" i="2"/>
  <c r="L183" i="2"/>
  <c r="D164" i="1"/>
  <c r="P73" i="2"/>
  <c r="D54" i="1"/>
  <c r="L73" i="2"/>
  <c r="T49" i="2"/>
  <c r="D30" i="1"/>
  <c r="G30" i="1" s="1"/>
  <c r="V30" i="1" s="1"/>
  <c r="T53" i="2"/>
  <c r="L53" i="2"/>
  <c r="D34" i="1"/>
  <c r="P68" i="2"/>
  <c r="D98" i="1"/>
  <c r="L117" i="2"/>
  <c r="T133" i="2"/>
  <c r="D44" i="1"/>
  <c r="G44" i="1" s="1"/>
  <c r="V44" i="1" s="1"/>
  <c r="D120" i="1"/>
  <c r="L139" i="2"/>
  <c r="D155" i="1"/>
  <c r="G155" i="1" s="1"/>
  <c r="P174" i="2"/>
  <c r="L174" i="2"/>
  <c r="L54" i="2"/>
  <c r="D35" i="1"/>
  <c r="G35" i="1" s="1"/>
  <c r="P54" i="2"/>
  <c r="L69" i="2"/>
  <c r="P69" i="2"/>
  <c r="D50" i="1"/>
  <c r="G50" i="1" s="1"/>
  <c r="L126" i="2"/>
  <c r="P126" i="2"/>
  <c r="T91" i="2"/>
  <c r="L91" i="2"/>
  <c r="D72" i="1"/>
  <c r="P47" i="2"/>
  <c r="L47" i="2"/>
  <c r="L107" i="2"/>
  <c r="D88" i="1"/>
  <c r="D144" i="1"/>
  <c r="G144" i="1" s="1"/>
  <c r="P130" i="2"/>
  <c r="P48" i="2"/>
  <c r="L48" i="2"/>
  <c r="P52" i="2"/>
  <c r="D90" i="1"/>
  <c r="L110" i="2"/>
  <c r="P110" i="2"/>
  <c r="D91" i="1"/>
  <c r="L136" i="2"/>
  <c r="D117" i="1"/>
  <c r="P136" i="2"/>
  <c r="L180" i="2"/>
  <c r="P79" i="2"/>
  <c r="L79" i="2"/>
  <c r="D60" i="1"/>
  <c r="T142" i="2"/>
  <c r="L142" i="2"/>
  <c r="D123" i="1"/>
  <c r="P142" i="2"/>
  <c r="T83" i="2"/>
  <c r="T135" i="2"/>
  <c r="D85" i="1"/>
  <c r="G85" i="1" s="1"/>
  <c r="P104" i="2"/>
  <c r="L104" i="2"/>
  <c r="T60" i="2"/>
  <c r="T75" i="2"/>
  <c r="D56" i="1"/>
  <c r="L75" i="2"/>
  <c r="P87" i="2"/>
  <c r="D68" i="1"/>
  <c r="G68" i="1" s="1"/>
  <c r="L87" i="2"/>
  <c r="L159" i="2"/>
  <c r="D140" i="1"/>
  <c r="G140" i="1" s="1"/>
  <c r="P159" i="2"/>
  <c r="T87" i="2"/>
  <c r="D95" i="1"/>
  <c r="G95" i="1" s="1"/>
  <c r="P153" i="2"/>
  <c r="D134" i="1"/>
  <c r="L153" i="2"/>
  <c r="T55" i="2"/>
  <c r="P55" i="2"/>
  <c r="L55" i="2"/>
  <c r="D36" i="1"/>
  <c r="G36" i="1" s="1"/>
  <c r="L36" i="1" s="1"/>
  <c r="P80" i="2"/>
  <c r="T80" i="2"/>
  <c r="L80" i="2"/>
  <c r="D61" i="1"/>
  <c r="G61" i="1" s="1"/>
  <c r="P94" i="2"/>
  <c r="L94" i="2"/>
  <c r="D75" i="1"/>
  <c r="G75" i="1" s="1"/>
  <c r="P144" i="2"/>
  <c r="D125" i="1"/>
  <c r="G125" i="1" s="1"/>
  <c r="L144" i="2"/>
  <c r="T57" i="2"/>
  <c r="T153" i="2"/>
  <c r="P46" i="2"/>
  <c r="L46" i="2"/>
  <c r="D27" i="1"/>
  <c r="L105" i="2"/>
  <c r="D86" i="1"/>
  <c r="P105" i="2"/>
  <c r="T161" i="2"/>
  <c r="P161" i="2"/>
  <c r="L161" i="2"/>
  <c r="D142" i="1"/>
  <c r="G142" i="1" s="1"/>
  <c r="D48" i="1"/>
  <c r="G48" i="1" s="1"/>
  <c r="D58" i="1"/>
  <c r="L88" i="2"/>
  <c r="D69" i="1"/>
  <c r="G69" i="1" s="1"/>
  <c r="P88" i="2"/>
  <c r="T160" i="2"/>
  <c r="T76" i="2"/>
  <c r="T144" i="2"/>
  <c r="T88" i="2"/>
  <c r="P95" i="2"/>
  <c r="D76" i="1"/>
  <c r="G76" i="1" s="1"/>
  <c r="Q76" i="1" s="1"/>
  <c r="L95" i="2"/>
  <c r="D106" i="1"/>
  <c r="P125" i="2"/>
  <c r="P162" i="2"/>
  <c r="L162" i="2"/>
  <c r="P57" i="2"/>
  <c r="L57" i="2"/>
  <c r="D38" i="1"/>
  <c r="G38" i="1"/>
  <c r="Q38" i="1" s="1"/>
  <c r="L112" i="2"/>
  <c r="P112" i="2"/>
  <c r="D93" i="1"/>
  <c r="L160" i="2"/>
  <c r="P160" i="2"/>
  <c r="D141" i="1"/>
  <c r="G141" i="1" s="1"/>
  <c r="T94" i="2"/>
  <c r="T136" i="2"/>
  <c r="L96" i="2"/>
  <c r="D77" i="1"/>
  <c r="P96" i="2"/>
  <c r="P111" i="2"/>
  <c r="L111" i="2"/>
  <c r="D92" i="1"/>
  <c r="G92" i="1" s="1"/>
  <c r="T169" i="2"/>
  <c r="D150" i="1"/>
  <c r="G150" i="1" s="1"/>
  <c r="L169" i="2"/>
  <c r="T90" i="2"/>
  <c r="P70" i="2"/>
  <c r="D51" i="1"/>
  <c r="L70" i="2"/>
  <c r="L78" i="2"/>
  <c r="D59" i="1"/>
  <c r="G59" i="1" s="1"/>
  <c r="P78" i="2"/>
  <c r="T89" i="2"/>
  <c r="D70" i="1"/>
  <c r="G70" i="1" s="1"/>
  <c r="P89" i="2"/>
  <c r="L89" i="2"/>
  <c r="T96" i="2"/>
  <c r="T112" i="2"/>
  <c r="H34" i="2"/>
  <c r="T58" i="2"/>
  <c r="P58" i="2"/>
  <c r="T97" i="2"/>
  <c r="L97" i="2"/>
  <c r="D78" i="1"/>
  <c r="G78" i="1" s="1"/>
  <c r="P97" i="2"/>
  <c r="L135" i="2"/>
  <c r="D116" i="1"/>
  <c r="G116" i="1" s="1"/>
  <c r="P135" i="2"/>
  <c r="L179" i="2"/>
  <c r="T180" i="2"/>
  <c r="T37" i="2"/>
  <c r="D18" i="1"/>
  <c r="P37" i="2"/>
  <c r="L37" i="2"/>
  <c r="T41" i="2"/>
  <c r="L41" i="2"/>
  <c r="D22" i="1"/>
  <c r="P76" i="2"/>
  <c r="D57" i="1"/>
  <c r="G57" i="1" s="1"/>
  <c r="Q57" i="1" s="1"/>
  <c r="L76" i="2"/>
  <c r="P90" i="2"/>
  <c r="L90" i="2"/>
  <c r="D71" i="1"/>
  <c r="G71" i="1" s="1"/>
  <c r="T118" i="2"/>
  <c r="P118" i="2"/>
  <c r="L118" i="2"/>
  <c r="D99" i="1"/>
  <c r="G99" i="1" s="1"/>
  <c r="T178" i="2"/>
  <c r="T95" i="2"/>
  <c r="T79" i="2"/>
  <c r="T110" i="2"/>
  <c r="P102" i="2"/>
  <c r="P170" i="2"/>
  <c r="D151" i="1"/>
  <c r="G151" i="1" s="1"/>
  <c r="L170" i="2"/>
  <c r="T45" i="2"/>
  <c r="P71" i="2"/>
  <c r="L71" i="2"/>
  <c r="D52" i="1"/>
  <c r="G52" i="1" s="1"/>
  <c r="P81" i="2"/>
  <c r="L81" i="2"/>
  <c r="D62" i="1"/>
  <c r="P92" i="2"/>
  <c r="L92" i="2"/>
  <c r="D73" i="1"/>
  <c r="G73" i="1" s="1"/>
  <c r="P149" i="2"/>
  <c r="L149" i="2"/>
  <c r="D130" i="1"/>
  <c r="T104" i="2"/>
  <c r="T114" i="2"/>
  <c r="T71" i="2"/>
  <c r="P75" i="2"/>
  <c r="T92" i="2"/>
  <c r="P72" i="2"/>
  <c r="T72" i="2"/>
  <c r="L72" i="2"/>
  <c r="D53" i="1"/>
  <c r="G53" i="1" s="1"/>
  <c r="P100" i="2"/>
  <c r="D81" i="1"/>
  <c r="G81" i="1" s="1"/>
  <c r="P132" i="2"/>
  <c r="L132" i="2"/>
  <c r="T158" i="2"/>
  <c r="L158" i="2"/>
  <c r="D139" i="1"/>
  <c r="P158" i="2"/>
  <c r="P167" i="2"/>
  <c r="T167" i="2"/>
  <c r="L167" i="2"/>
  <c r="D148" i="1"/>
  <c r="G148" i="1" s="1"/>
  <c r="T120" i="2"/>
  <c r="P120" i="2"/>
  <c r="L120" i="2"/>
  <c r="D101" i="1"/>
  <c r="P124" i="2"/>
  <c r="T124" i="2"/>
  <c r="L124" i="2"/>
  <c r="D105" i="1"/>
  <c r="G105" i="1"/>
  <c r="P151" i="2"/>
  <c r="L151" i="2"/>
  <c r="D132" i="1"/>
  <c r="G132" i="1" s="1"/>
  <c r="T166" i="2"/>
  <c r="L166" i="2"/>
  <c r="D147" i="1"/>
  <c r="P166" i="2"/>
  <c r="T106" i="2"/>
  <c r="L106" i="2"/>
  <c r="D87" i="1"/>
  <c r="P106" i="2"/>
  <c r="T128" i="2"/>
  <c r="P128" i="2"/>
  <c r="L128" i="2"/>
  <c r="D109" i="1"/>
  <c r="G109" i="1" s="1"/>
  <c r="L134" i="2"/>
  <c r="D115" i="1"/>
  <c r="P134" i="2"/>
  <c r="T172" i="2"/>
  <c r="P172" i="2"/>
  <c r="L172" i="2"/>
  <c r="D153" i="1"/>
  <c r="P168" i="2"/>
  <c r="T168" i="2"/>
  <c r="L168" i="2"/>
  <c r="D149" i="1"/>
  <c r="P64" i="2"/>
  <c r="T64" i="2"/>
  <c r="L64" i="2"/>
  <c r="D45" i="1"/>
  <c r="T121" i="2"/>
  <c r="L121" i="2"/>
  <c r="D102" i="1"/>
  <c r="G102" i="1" s="1"/>
  <c r="P121" i="2"/>
  <c r="D118" i="1"/>
  <c r="L137" i="2"/>
  <c r="P137" i="2"/>
  <c r="T152" i="2"/>
  <c r="P152" i="2"/>
  <c r="L152" i="2"/>
  <c r="D133" i="1"/>
  <c r="G133" i="1" s="1"/>
  <c r="L181" i="2"/>
  <c r="D162" i="1"/>
  <c r="G162" i="1" s="1"/>
  <c r="P181" i="2"/>
  <c r="T137" i="2"/>
  <c r="T181" i="2"/>
  <c r="L85" i="2"/>
  <c r="D66" i="1"/>
  <c r="G66" i="1" s="1"/>
  <c r="P85" i="2"/>
  <c r="T145" i="2"/>
  <c r="D126" i="1"/>
  <c r="G126" i="1" s="1"/>
  <c r="L126" i="1" s="1"/>
  <c r="L145" i="2"/>
  <c r="P145" i="2"/>
  <c r="T173" i="2"/>
  <c r="L173" i="2"/>
  <c r="D154" i="1"/>
  <c r="G154" i="1" s="1"/>
  <c r="P127" i="2"/>
  <c r="T127" i="2"/>
  <c r="L127" i="2"/>
  <c r="D108" i="1"/>
  <c r="G108" i="1" s="1"/>
  <c r="P171" i="2"/>
  <c r="T171" i="2"/>
  <c r="L171" i="2"/>
  <c r="D152" i="1"/>
  <c r="D82" i="1"/>
  <c r="L101" i="2"/>
  <c r="P101" i="2"/>
  <c r="L122" i="2"/>
  <c r="D103" i="1"/>
  <c r="G103" i="1" s="1"/>
  <c r="Q103" i="1" s="1"/>
  <c r="P122" i="2"/>
  <c r="T138" i="2"/>
  <c r="L138" i="2"/>
  <c r="D119" i="1"/>
  <c r="G119" i="1" s="1"/>
  <c r="P138" i="2"/>
  <c r="P164" i="2"/>
  <c r="L164" i="2"/>
  <c r="D145" i="1"/>
  <c r="G145" i="1" s="1"/>
  <c r="L182" i="2"/>
  <c r="D163" i="1"/>
  <c r="P182" i="2"/>
  <c r="T101" i="2"/>
  <c r="T182" i="2"/>
  <c r="T151" i="2"/>
  <c r="T61" i="2"/>
  <c r="L61" i="2"/>
  <c r="D42" i="1"/>
  <c r="G42" i="1" s="1"/>
  <c r="Q42" i="1" s="1"/>
  <c r="T129" i="2"/>
  <c r="L129" i="2"/>
  <c r="P129" i="2"/>
  <c r="D110" i="1"/>
  <c r="G110" i="1" s="1"/>
  <c r="V110" i="1" s="1"/>
  <c r="L146" i="2"/>
  <c r="P146" i="2"/>
  <c r="P176" i="2"/>
  <c r="T176" i="2"/>
  <c r="L176" i="2"/>
  <c r="D157" i="1"/>
  <c r="T143" i="2"/>
  <c r="P143" i="2"/>
  <c r="L143" i="2"/>
  <c r="D124" i="1"/>
  <c r="P184" i="2"/>
  <c r="L184" i="2"/>
  <c r="D165" i="1"/>
  <c r="G165" i="1" s="1"/>
  <c r="P119" i="2"/>
  <c r="L119" i="2"/>
  <c r="D100" i="1"/>
  <c r="G100" i="1" s="1"/>
  <c r="T119" i="2"/>
  <c r="P123" i="2"/>
  <c r="T123" i="2"/>
  <c r="L123" i="2"/>
  <c r="D104" i="1"/>
  <c r="L150" i="2"/>
  <c r="D131" i="1"/>
  <c r="G131" i="1" s="1"/>
  <c r="P150" i="2"/>
  <c r="T165" i="2"/>
  <c r="L165" i="2"/>
  <c r="D146" i="1"/>
  <c r="G146" i="1" s="1"/>
  <c r="P165" i="2"/>
  <c r="T150" i="2"/>
  <c r="T184" i="2"/>
  <c r="Q49" i="1"/>
  <c r="L91" i="1"/>
  <c r="V105" i="1"/>
  <c r="Q66" i="1"/>
  <c r="Q109" i="1"/>
  <c r="V21" i="1"/>
  <c r="T100" i="5" l="1"/>
  <c r="T88" i="5"/>
  <c r="T116" i="5"/>
  <c r="T160" i="5"/>
  <c r="T126" i="5"/>
  <c r="T30" i="5"/>
  <c r="T162" i="5"/>
  <c r="T154" i="5"/>
  <c r="T110" i="5"/>
  <c r="T46" i="5"/>
  <c r="T80" i="5"/>
  <c r="T158" i="5"/>
  <c r="T142" i="5"/>
  <c r="T114" i="5"/>
  <c r="L125" i="1"/>
  <c r="V125" i="1"/>
  <c r="K102" i="1"/>
  <c r="V150" i="1"/>
  <c r="D16" i="1"/>
  <c r="G16" i="1" s="1"/>
  <c r="L16" i="1" s="1"/>
  <c r="L35" i="2"/>
  <c r="T35" i="2"/>
  <c r="P35" i="2"/>
  <c r="N15" i="1"/>
  <c r="R15" i="1"/>
  <c r="G127" i="1"/>
  <c r="Q127" i="1" s="1"/>
  <c r="G143" i="1"/>
  <c r="L97" i="1"/>
  <c r="K43" i="1"/>
  <c r="Q143" i="1"/>
  <c r="Q91" i="1"/>
  <c r="V38" i="1"/>
  <c r="K79" i="1"/>
  <c r="U151" i="1"/>
  <c r="P114" i="1"/>
  <c r="V145" i="1"/>
  <c r="T36" i="2"/>
  <c r="Q70" i="1"/>
  <c r="D63" i="1"/>
  <c r="G63" i="1" s="1"/>
  <c r="T77" i="2"/>
  <c r="T115" i="2"/>
  <c r="T93" i="2"/>
  <c r="D47" i="1"/>
  <c r="L45" i="2"/>
  <c r="P93" i="2"/>
  <c r="P109" i="2"/>
  <c r="D33" i="1"/>
  <c r="G33" i="1" s="1"/>
  <c r="D111" i="1"/>
  <c r="G111" i="1" s="1"/>
  <c r="D122" i="1"/>
  <c r="G122" i="1" s="1"/>
  <c r="T67" i="2"/>
  <c r="T130" i="2"/>
  <c r="T98" i="2"/>
  <c r="T52" i="2"/>
  <c r="L36" i="2"/>
  <c r="D79" i="1"/>
  <c r="G79" i="1" s="1"/>
  <c r="P51" i="2"/>
  <c r="T43" i="2"/>
  <c r="T140" i="2"/>
  <c r="T78" i="2"/>
  <c r="T141" i="2"/>
  <c r="T157" i="2"/>
  <c r="T170" i="2"/>
  <c r="L115" i="2"/>
  <c r="K164" i="1"/>
  <c r="K100" i="1"/>
  <c r="K120" i="1"/>
  <c r="D159" i="1"/>
  <c r="G159" i="1" s="1"/>
  <c r="T179" i="2"/>
  <c r="D97" i="1"/>
  <c r="G97" i="1" s="1"/>
  <c r="Q97" i="1" s="1"/>
  <c r="P147" i="2"/>
  <c r="P131" i="2"/>
  <c r="U24" i="1"/>
  <c r="D112" i="1"/>
  <c r="G112" i="1" s="1"/>
  <c r="V112" i="1" s="1"/>
  <c r="K155" i="1"/>
  <c r="K25" i="1"/>
  <c r="G123" i="1"/>
  <c r="G60" i="1"/>
  <c r="Q60" i="1" s="1"/>
  <c r="G26" i="1"/>
  <c r="K46" i="1"/>
  <c r="K72" i="1"/>
  <c r="U120" i="1"/>
  <c r="G118" i="1"/>
  <c r="Q118" i="1" s="1"/>
  <c r="G115" i="1"/>
  <c r="Q115" i="1" s="1"/>
  <c r="T104" i="5"/>
  <c r="T120" i="5"/>
  <c r="U28" i="3"/>
  <c r="S18" i="1"/>
  <c r="G82" i="1"/>
  <c r="Q82" i="1" s="1"/>
  <c r="V109" i="1"/>
  <c r="G101" i="1"/>
  <c r="D113" i="1"/>
  <c r="G113" i="1" s="1"/>
  <c r="T100" i="2"/>
  <c r="L73" i="1"/>
  <c r="L82" i="2"/>
  <c r="T162" i="2"/>
  <c r="T125" i="2"/>
  <c r="L77" i="2"/>
  <c r="P67" i="2"/>
  <c r="T116" i="2"/>
  <c r="P114" i="2"/>
  <c r="P66" i="2"/>
  <c r="P45" i="2"/>
  <c r="D74" i="1"/>
  <c r="G74" i="1" s="1"/>
  <c r="D161" i="1"/>
  <c r="L141" i="2"/>
  <c r="Q155" i="1"/>
  <c r="T107" i="2"/>
  <c r="T59" i="2"/>
  <c r="T50" i="2"/>
  <c r="L99" i="2"/>
  <c r="P157" i="2"/>
  <c r="L148" i="2"/>
  <c r="L147" i="2"/>
  <c r="K132" i="1"/>
  <c r="L178" i="2"/>
  <c r="P148" i="2"/>
  <c r="T109" i="2"/>
  <c r="Q67" i="1"/>
  <c r="G152" i="1"/>
  <c r="P150" i="1"/>
  <c r="G149" i="1"/>
  <c r="V149" i="1" s="1"/>
  <c r="U139" i="1"/>
  <c r="G136" i="1"/>
  <c r="V136" i="1" s="1"/>
  <c r="P130" i="1"/>
  <c r="P122" i="1"/>
  <c r="P59" i="1"/>
  <c r="G27" i="1"/>
  <c r="T17" i="5"/>
  <c r="T28" i="5"/>
  <c r="P80" i="1"/>
  <c r="T150" i="5"/>
  <c r="T134" i="5"/>
  <c r="T118" i="5"/>
  <c r="T102" i="5"/>
  <c r="K34" i="2"/>
  <c r="U41" i="3"/>
  <c r="S31" i="1"/>
  <c r="U31" i="1" s="1"/>
  <c r="P34" i="1"/>
  <c r="T146" i="2"/>
  <c r="G104" i="1"/>
  <c r="T102" i="2"/>
  <c r="G22" i="1"/>
  <c r="D160" i="1"/>
  <c r="G160" i="1" s="1"/>
  <c r="T82" i="2"/>
  <c r="L163" i="2"/>
  <c r="G120" i="1"/>
  <c r="G34" i="1"/>
  <c r="T163" i="2"/>
  <c r="T139" i="2"/>
  <c r="D65" i="1"/>
  <c r="L51" i="2"/>
  <c r="P116" i="2"/>
  <c r="T84" i="2"/>
  <c r="D80" i="1"/>
  <c r="T155" i="2"/>
  <c r="K90" i="1"/>
  <c r="V67" i="1"/>
  <c r="K60" i="1"/>
  <c r="K128" i="1"/>
  <c r="U152" i="1"/>
  <c r="P145" i="1"/>
  <c r="P135" i="1"/>
  <c r="U127" i="1"/>
  <c r="V127" i="1" s="1"/>
  <c r="P79" i="1"/>
  <c r="P58" i="1"/>
  <c r="P92" i="1"/>
  <c r="T106" i="5"/>
  <c r="T122" i="5"/>
  <c r="T138" i="5"/>
  <c r="T136" i="5"/>
  <c r="U36" i="3"/>
  <c r="S26" i="1"/>
  <c r="U26" i="1" s="1"/>
  <c r="T161" i="5"/>
  <c r="T153" i="5"/>
  <c r="T145" i="5"/>
  <c r="T133" i="5"/>
  <c r="T129" i="5"/>
  <c r="T121" i="5"/>
  <c r="T113" i="5"/>
  <c r="T105" i="5"/>
  <c r="T89" i="5"/>
  <c r="T69" i="5"/>
  <c r="U26" i="3"/>
  <c r="U34" i="3"/>
  <c r="U42" i="3"/>
  <c r="U50" i="3"/>
  <c r="U58" i="3"/>
  <c r="U66" i="3"/>
  <c r="U74" i="3"/>
  <c r="U82" i="3"/>
  <c r="U90" i="3"/>
  <c r="T60" i="5"/>
  <c r="T92" i="5"/>
  <c r="T124" i="5"/>
  <c r="T140" i="5"/>
  <c r="T152" i="5"/>
  <c r="P162" i="3"/>
  <c r="P170" i="3"/>
  <c r="U95" i="1"/>
  <c r="S79" i="1"/>
  <c r="U79" i="1" s="1"/>
  <c r="P78" i="1"/>
  <c r="S74" i="1"/>
  <c r="U74" i="1" s="1"/>
  <c r="S63" i="1"/>
  <c r="U63" i="1" s="1"/>
  <c r="S55" i="1"/>
  <c r="U55" i="1" s="1"/>
  <c r="V55" i="1" s="1"/>
  <c r="S15" i="5"/>
  <c r="T159" i="5"/>
  <c r="T151" i="5"/>
  <c r="T143" i="5"/>
  <c r="T135" i="5"/>
  <c r="T131" i="5"/>
  <c r="T115" i="5"/>
  <c r="T99" i="5"/>
  <c r="T83" i="5"/>
  <c r="U30" i="3"/>
  <c r="U38" i="3"/>
  <c r="U46" i="3"/>
  <c r="U54" i="3"/>
  <c r="U62" i="3"/>
  <c r="U70" i="3"/>
  <c r="U78" i="3"/>
  <c r="U86" i="3"/>
  <c r="U94" i="3"/>
  <c r="F25" i="3"/>
  <c r="U25" i="3" s="1"/>
  <c r="H25" i="3"/>
  <c r="T101" i="5"/>
  <c r="T117" i="5"/>
  <c r="T149" i="5"/>
  <c r="L38" i="1"/>
  <c r="L111" i="1"/>
  <c r="L25" i="1"/>
  <c r="V60" i="1"/>
  <c r="V155" i="1"/>
  <c r="Q53" i="1"/>
  <c r="Q152" i="1"/>
  <c r="Q136" i="1"/>
  <c r="Q145" i="1"/>
  <c r="V111" i="1"/>
  <c r="V159" i="1"/>
  <c r="V76" i="1"/>
  <c r="Q108" i="1"/>
  <c r="G153" i="1"/>
  <c r="L153" i="1" s="1"/>
  <c r="G41" i="1"/>
  <c r="G137" i="1"/>
  <c r="Q111" i="1"/>
  <c r="K138" i="1"/>
  <c r="Q84" i="1"/>
  <c r="V123" i="1"/>
  <c r="L26" i="1"/>
  <c r="V26" i="1"/>
  <c r="Q110" i="1"/>
  <c r="E15" i="1"/>
  <c r="G47" i="1"/>
  <c r="Q47" i="1" s="1"/>
  <c r="G37" i="1"/>
  <c r="G80" i="1"/>
  <c r="G83" i="1"/>
  <c r="V33" i="1"/>
  <c r="G32" i="1"/>
  <c r="G107" i="1"/>
  <c r="V115" i="1"/>
  <c r="G124" i="1"/>
  <c r="G157" i="1"/>
  <c r="G163" i="1"/>
  <c r="G87" i="1"/>
  <c r="V87" i="1" s="1"/>
  <c r="G147" i="1"/>
  <c r="G139" i="1"/>
  <c r="G130" i="1"/>
  <c r="G51" i="1"/>
  <c r="G58" i="1"/>
  <c r="G86" i="1"/>
  <c r="V86" i="1" s="1"/>
  <c r="G56" i="1"/>
  <c r="V85" i="1"/>
  <c r="G161" i="1"/>
  <c r="G117" i="1"/>
  <c r="G88" i="1"/>
  <c r="L88" i="1" s="1"/>
  <c r="G72" i="1"/>
  <c r="L72" i="1" s="1"/>
  <c r="G98" i="1"/>
  <c r="G164" i="1"/>
  <c r="G65" i="1"/>
  <c r="G19" i="1"/>
  <c r="G94" i="1"/>
  <c r="G96" i="1"/>
  <c r="G121" i="1"/>
  <c r="P72" i="1"/>
  <c r="K18" i="1"/>
  <c r="K162" i="1"/>
  <c r="T37" i="5"/>
  <c r="T85" i="5"/>
  <c r="T26" i="5"/>
  <c r="T74" i="5"/>
  <c r="T90" i="5"/>
  <c r="T19" i="5"/>
  <c r="T51" i="5"/>
  <c r="T53" i="5"/>
  <c r="V66" i="1"/>
  <c r="Q133" i="1"/>
  <c r="G45" i="1"/>
  <c r="Q105" i="1"/>
  <c r="G62" i="1"/>
  <c r="G18" i="1"/>
  <c r="G77" i="1"/>
  <c r="G93" i="1"/>
  <c r="G106" i="1"/>
  <c r="Q106" i="1" s="1"/>
  <c r="G134" i="1"/>
  <c r="G90" i="1"/>
  <c r="G54" i="1"/>
  <c r="G23" i="1"/>
  <c r="G43" i="1"/>
  <c r="G158" i="1"/>
  <c r="G64" i="1"/>
  <c r="P32" i="1"/>
  <c r="G29" i="1"/>
  <c r="L29" i="1" s="1"/>
  <c r="T29" i="5"/>
  <c r="T61" i="5"/>
  <c r="T43" i="5"/>
  <c r="T42" i="5"/>
  <c r="T62" i="5"/>
  <c r="T24" i="5"/>
  <c r="T56" i="5"/>
  <c r="T72" i="5"/>
  <c r="T16" i="5"/>
  <c r="T98" i="5"/>
  <c r="T86" i="5"/>
  <c r="T82" i="5"/>
  <c r="T50" i="5"/>
  <c r="T20" i="5"/>
  <c r="T36" i="5"/>
  <c r="T84" i="5"/>
  <c r="T93" i="5"/>
  <c r="T109" i="5"/>
  <c r="T125" i="5"/>
  <c r="T66" i="5"/>
  <c r="T130" i="5"/>
  <c r="T146" i="5"/>
  <c r="T27" i="5"/>
  <c r="T91" i="5"/>
  <c r="T155" i="5"/>
  <c r="T40" i="5"/>
  <c r="T141" i="5"/>
  <c r="T157" i="5"/>
  <c r="T44" i="5"/>
  <c r="T76" i="5"/>
  <c r="T108" i="5"/>
  <c r="T156" i="5"/>
  <c r="T165" i="5"/>
  <c r="T35" i="5"/>
  <c r="Q34" i="1"/>
  <c r="V34" i="1"/>
  <c r="V157" i="1"/>
  <c r="L157" i="1"/>
  <c r="Q162" i="1"/>
  <c r="V162" i="1"/>
  <c r="V137" i="1"/>
  <c r="Q137" i="1"/>
  <c r="V104" i="1"/>
  <c r="Q104" i="1"/>
  <c r="L154" i="1"/>
  <c r="V154" i="1"/>
  <c r="L69" i="1"/>
  <c r="Q69" i="1"/>
  <c r="V69" i="1"/>
  <c r="Q79" i="1"/>
  <c r="V79" i="1"/>
  <c r="Q107" i="1"/>
  <c r="V107" i="1"/>
  <c r="Q148" i="1"/>
  <c r="V148" i="1"/>
  <c r="V139" i="1"/>
  <c r="Q139" i="1"/>
  <c r="L54" i="1"/>
  <c r="Q54" i="1"/>
  <c r="V20" i="1"/>
  <c r="L20" i="1"/>
  <c r="L79" i="1"/>
  <c r="Q112" i="1"/>
  <c r="L89" i="1"/>
  <c r="K58" i="1"/>
  <c r="L58" i="1" s="1"/>
  <c r="L136" i="1"/>
  <c r="V89" i="1"/>
  <c r="L28" i="1"/>
  <c r="L137" i="1"/>
  <c r="K101" i="1"/>
  <c r="L101" i="1" s="1"/>
  <c r="K78" i="1"/>
  <c r="K70" i="1"/>
  <c r="K34" i="1"/>
  <c r="Q163" i="1"/>
  <c r="L144" i="1"/>
  <c r="L105" i="1"/>
  <c r="V99" i="1"/>
  <c r="L49" i="1"/>
  <c r="L37" i="1"/>
  <c r="Q89" i="1"/>
  <c r="H15" i="1"/>
  <c r="Q58" i="1"/>
  <c r="L147" i="1"/>
  <c r="V58" i="1"/>
  <c r="Q16" i="1"/>
  <c r="Q159" i="1"/>
  <c r="Q165" i="1"/>
  <c r="V165" i="1"/>
  <c r="Q100" i="1"/>
  <c r="V100" i="1"/>
  <c r="V101" i="1"/>
  <c r="Q101" i="1"/>
  <c r="V51" i="1"/>
  <c r="Q51" i="1"/>
  <c r="L51" i="1"/>
  <c r="V95" i="1"/>
  <c r="Q95" i="1"/>
  <c r="L95" i="1"/>
  <c r="Q87" i="1"/>
  <c r="L87" i="1"/>
  <c r="Q147" i="1"/>
  <c r="V147" i="1"/>
  <c r="V151" i="1"/>
  <c r="Q151" i="1"/>
  <c r="L151" i="1"/>
  <c r="V98" i="1"/>
  <c r="L98" i="1"/>
  <c r="Q98" i="1"/>
  <c r="L41" i="1"/>
  <c r="V41" i="1"/>
  <c r="Q41" i="1"/>
  <c r="Q96" i="1"/>
  <c r="V96" i="1"/>
  <c r="L96" i="1"/>
  <c r="L162" i="1"/>
  <c r="D15" i="1"/>
  <c r="Q131" i="1"/>
  <c r="V131" i="1"/>
  <c r="V24" i="1"/>
  <c r="L24" i="1"/>
  <c r="Q24" i="1"/>
  <c r="Q149" i="1"/>
  <c r="Q86" i="1"/>
  <c r="V124" i="1"/>
  <c r="Q124" i="1"/>
  <c r="L99" i="1"/>
  <c r="Q99" i="1"/>
  <c r="V57" i="1"/>
  <c r="L57" i="1"/>
  <c r="Q18" i="1"/>
  <c r="L143" i="1"/>
  <c r="V143" i="1"/>
  <c r="V47" i="1"/>
  <c r="L47" i="1"/>
  <c r="Q144" i="1"/>
  <c r="V144" i="1"/>
  <c r="Q44" i="1"/>
  <c r="L44" i="1"/>
  <c r="V97" i="1"/>
  <c r="Q25" i="1"/>
  <c r="V25" i="1"/>
  <c r="V37" i="1"/>
  <c r="Q37" i="1"/>
  <c r="L148" i="1"/>
  <c r="V73" i="1"/>
  <c r="L39" i="1"/>
  <c r="Q150" i="1"/>
  <c r="V133" i="1"/>
  <c r="L133" i="1"/>
  <c r="L106" i="1"/>
  <c r="V106" i="1"/>
  <c r="Q36" i="1"/>
  <c r="V36" i="1"/>
  <c r="L56" i="1"/>
  <c r="V56" i="1"/>
  <c r="L85" i="1"/>
  <c r="Q85" i="1"/>
  <c r="L123" i="1"/>
  <c r="Q123" i="1"/>
  <c r="L60" i="1"/>
  <c r="L129" i="1"/>
  <c r="Q129" i="1"/>
  <c r="V130" i="1"/>
  <c r="L66" i="1"/>
  <c r="I15" i="1"/>
  <c r="V82" i="1"/>
  <c r="L62" i="1"/>
  <c r="L112" i="1"/>
  <c r="L150" i="1"/>
  <c r="V39" i="1"/>
  <c r="L67" i="1"/>
  <c r="Q56" i="1"/>
  <c r="P102" i="1"/>
  <c r="P73" i="1"/>
  <c r="Q73" i="1" s="1"/>
  <c r="P39" i="1"/>
  <c r="Q39" i="1" s="1"/>
  <c r="P26" i="1"/>
  <c r="Q26" i="1" s="1"/>
  <c r="P22" i="1"/>
  <c r="Q22" i="1" s="1"/>
  <c r="U48" i="1"/>
  <c r="V48" i="1" s="1"/>
  <c r="U160" i="1"/>
  <c r="U118" i="1"/>
  <c r="V118" i="1" s="1"/>
  <c r="L21" i="1"/>
  <c r="L118" i="1"/>
  <c r="L27" i="1"/>
  <c r="L33" i="1"/>
  <c r="L34" i="1"/>
  <c r="L109" i="1"/>
  <c r="Q72" i="1"/>
  <c r="L155" i="1"/>
  <c r="K113" i="1"/>
  <c r="L113" i="1" s="1"/>
  <c r="K159" i="1"/>
  <c r="L159" i="1" s="1"/>
  <c r="U78" i="1"/>
  <c r="L104" i="1"/>
  <c r="M15" i="1"/>
  <c r="L107" i="1"/>
  <c r="L76" i="1"/>
  <c r="L149" i="1"/>
  <c r="L64" i="1"/>
  <c r="L86" i="1"/>
  <c r="V129" i="1"/>
  <c r="Q88" i="1"/>
  <c r="L55" i="1"/>
  <c r="P134" i="1"/>
  <c r="Q134" i="1" s="1"/>
  <c r="P126" i="1"/>
  <c r="U88" i="1"/>
  <c r="V88" i="1" s="1"/>
  <c r="L139" i="1"/>
  <c r="U108" i="1"/>
  <c r="U54" i="1"/>
  <c r="V54" i="1" s="1"/>
  <c r="T123" i="5"/>
  <c r="T18" i="5"/>
  <c r="T67" i="5"/>
  <c r="T45" i="5"/>
  <c r="T75" i="5"/>
  <c r="T107" i="5"/>
  <c r="T139" i="5"/>
  <c r="I15" i="5"/>
  <c r="T103" i="5"/>
  <c r="Q113" i="1"/>
  <c r="V113" i="1"/>
  <c r="V53" i="1"/>
  <c r="L53" i="1"/>
  <c r="Q142" i="1"/>
  <c r="L142" i="1"/>
  <c r="V142" i="1"/>
  <c r="V134" i="1"/>
  <c r="L134" i="1"/>
  <c r="V68" i="1"/>
  <c r="Q68" i="1"/>
  <c r="L68" i="1"/>
  <c r="Q120" i="1"/>
  <c r="V120" i="1"/>
  <c r="L114" i="1"/>
  <c r="Q114" i="1"/>
  <c r="V114" i="1"/>
  <c r="Q40" i="1"/>
  <c r="L40" i="1"/>
  <c r="V40" i="1"/>
  <c r="L158" i="1"/>
  <c r="V158" i="1"/>
  <c r="Q158" i="1"/>
  <c r="Q80" i="1"/>
  <c r="V80" i="1"/>
  <c r="L80" i="1"/>
  <c r="L160" i="1"/>
  <c r="L93" i="1"/>
  <c r="Q32" i="1"/>
  <c r="Q126" i="1"/>
  <c r="V126" i="1"/>
  <c r="V132" i="1"/>
  <c r="L132" i="1"/>
  <c r="V81" i="1"/>
  <c r="L81" i="1"/>
  <c r="Q78" i="1"/>
  <c r="V78" i="1"/>
  <c r="L78" i="1"/>
  <c r="L48" i="1"/>
  <c r="Q48" i="1"/>
  <c r="Q140" i="1"/>
  <c r="L140" i="1"/>
  <c r="V122" i="1"/>
  <c r="Q122" i="1"/>
  <c r="L122" i="1"/>
  <c r="Q50" i="1"/>
  <c r="L50" i="1"/>
  <c r="V50" i="1"/>
  <c r="V35" i="1"/>
  <c r="Q35" i="1"/>
  <c r="L19" i="1"/>
  <c r="V19" i="1"/>
  <c r="Q19" i="1"/>
  <c r="L138" i="1"/>
  <c r="Q138" i="1"/>
  <c r="V138" i="1"/>
  <c r="L116" i="1"/>
  <c r="L52" i="1"/>
  <c r="L23" i="1"/>
  <c r="L131" i="1"/>
  <c r="L110" i="1"/>
  <c r="L17" i="1"/>
  <c r="V17" i="1"/>
  <c r="Q17" i="1"/>
  <c r="Q31" i="1"/>
  <c r="V31" i="1"/>
  <c r="L31" i="1"/>
  <c r="L46" i="1"/>
  <c r="Q46" i="1"/>
  <c r="V46" i="1"/>
  <c r="L146" i="1"/>
  <c r="Q146" i="1"/>
  <c r="V146" i="1"/>
  <c r="L42" i="1"/>
  <c r="V42" i="1"/>
  <c r="L45" i="1"/>
  <c r="V45" i="1"/>
  <c r="Q45" i="1"/>
  <c r="V52" i="1"/>
  <c r="Q52" i="1"/>
  <c r="Q71" i="1"/>
  <c r="L71" i="1"/>
  <c r="V71" i="1"/>
  <c r="Q116" i="1"/>
  <c r="V116" i="1"/>
  <c r="V92" i="1"/>
  <c r="Q92" i="1"/>
  <c r="L92" i="1"/>
  <c r="V77" i="1"/>
  <c r="Q77" i="1"/>
  <c r="L77" i="1"/>
  <c r="V93" i="1"/>
  <c r="Q93" i="1"/>
  <c r="L63" i="1"/>
  <c r="V63" i="1"/>
  <c r="Q63" i="1"/>
  <c r="L61" i="1"/>
  <c r="Q61" i="1"/>
  <c r="V61" i="1"/>
  <c r="Q161" i="1"/>
  <c r="V161" i="1"/>
  <c r="L117" i="1"/>
  <c r="V117" i="1"/>
  <c r="Q117" i="1"/>
  <c r="V135" i="1"/>
  <c r="Q135" i="1"/>
  <c r="L135" i="1"/>
  <c r="L65" i="1"/>
  <c r="V65" i="1"/>
  <c r="Q65" i="1"/>
  <c r="L94" i="1"/>
  <c r="Q94" i="1"/>
  <c r="Q83" i="1"/>
  <c r="L83" i="1"/>
  <c r="V83" i="1"/>
  <c r="L156" i="1"/>
  <c r="L120" i="1"/>
  <c r="L35" i="1"/>
  <c r="L30" i="1"/>
  <c r="Q121" i="1"/>
  <c r="V121" i="1"/>
  <c r="V32" i="1"/>
  <c r="L32" i="1"/>
  <c r="L163" i="1"/>
  <c r="V163" i="1"/>
  <c r="L119" i="1"/>
  <c r="V119" i="1"/>
  <c r="Q119" i="1"/>
  <c r="V103" i="1"/>
  <c r="L103" i="1"/>
  <c r="Q102" i="1"/>
  <c r="L102" i="1"/>
  <c r="V153" i="1"/>
  <c r="Q153" i="1"/>
  <c r="Q160" i="1"/>
  <c r="V160" i="1"/>
  <c r="Q59" i="1"/>
  <c r="V59" i="1"/>
  <c r="L59" i="1"/>
  <c r="V141" i="1"/>
  <c r="L141" i="1"/>
  <c r="Q141" i="1"/>
  <c r="V75" i="1"/>
  <c r="L75" i="1"/>
  <c r="V90" i="1"/>
  <c r="L90" i="1"/>
  <c r="Q164" i="1"/>
  <c r="L164" i="1"/>
  <c r="V23" i="1"/>
  <c r="Q23" i="1"/>
  <c r="L128" i="1"/>
  <c r="Q128" i="1"/>
  <c r="V128" i="1"/>
  <c r="L100" i="1"/>
  <c r="L127" i="1"/>
  <c r="L82" i="1"/>
  <c r="L22" i="1"/>
  <c r="L161" i="1"/>
  <c r="L70" i="1"/>
  <c r="V164" i="1"/>
  <c r="P75" i="1"/>
  <c r="Q75" i="1" s="1"/>
  <c r="P62" i="1"/>
  <c r="Q62" i="1" s="1"/>
  <c r="P33" i="1"/>
  <c r="Q33" i="1" s="1"/>
  <c r="P28" i="1"/>
  <c r="Q28" i="1" s="1"/>
  <c r="P20" i="1"/>
  <c r="T70" i="5"/>
  <c r="L124" i="1"/>
  <c r="Q157" i="1"/>
  <c r="L145" i="1"/>
  <c r="V108" i="1"/>
  <c r="L152" i="1"/>
  <c r="Q21" i="1"/>
  <c r="L165" i="1"/>
  <c r="L108" i="1"/>
  <c r="U84" i="1"/>
  <c r="V84" i="1" s="1"/>
  <c r="U62" i="1"/>
  <c r="V62" i="1" s="1"/>
  <c r="U94" i="1"/>
  <c r="V94" i="1" s="1"/>
  <c r="U16" i="1"/>
  <c r="K121" i="1"/>
  <c r="L121" i="1" s="1"/>
  <c r="P156" i="1"/>
  <c r="Q156" i="1" s="1"/>
  <c r="P132" i="1"/>
  <c r="Q132" i="1" s="1"/>
  <c r="P90" i="1"/>
  <c r="Q90" i="1" s="1"/>
  <c r="P81" i="1"/>
  <c r="Q81" i="1" s="1"/>
  <c r="P55" i="1"/>
  <c r="Q55" i="1" s="1"/>
  <c r="P43" i="1"/>
  <c r="Q43" i="1" s="1"/>
  <c r="P30" i="1"/>
  <c r="Q30" i="1" s="1"/>
  <c r="T78" i="5"/>
  <c r="T94" i="5"/>
  <c r="S34" i="2"/>
  <c r="U72" i="1"/>
  <c r="V72" i="1" s="1"/>
  <c r="Q154" i="1"/>
  <c r="V152" i="1"/>
  <c r="V22" i="1"/>
  <c r="U28" i="1"/>
  <c r="V28" i="1" s="1"/>
  <c r="U140" i="1"/>
  <c r="V140" i="1" s="1"/>
  <c r="U70" i="1"/>
  <c r="V70" i="1" s="1"/>
  <c r="J25" i="3"/>
  <c r="K25" i="3" s="1"/>
  <c r="H15" i="5"/>
  <c r="O25" i="3"/>
  <c r="P25" i="3" s="1"/>
  <c r="R25" i="3"/>
  <c r="G15" i="1" l="1"/>
  <c r="L74" i="1"/>
  <c r="Q74" i="1"/>
  <c r="Q29" i="1"/>
  <c r="V74" i="1"/>
  <c r="L115" i="1"/>
  <c r="V29" i="1"/>
  <c r="V27" i="1"/>
  <c r="Q27" i="1"/>
  <c r="U18" i="1"/>
  <c r="V18" i="1" s="1"/>
  <c r="S15" i="1"/>
  <c r="V43" i="1"/>
  <c r="L43" i="1"/>
  <c r="Q130" i="1"/>
  <c r="L130" i="1"/>
  <c r="V64" i="1"/>
  <c r="Q64" i="1"/>
  <c r="L18" i="1"/>
  <c r="Q20" i="1"/>
  <c r="P15" i="1"/>
  <c r="Q15" i="1" s="1"/>
  <c r="K15" i="1"/>
  <c r="L15" i="1" s="1"/>
  <c r="V16" i="1"/>
  <c r="U15" i="1"/>
  <c r="V15" i="1" s="1"/>
  <c r="T15" i="5"/>
</calcChain>
</file>

<file path=xl/sharedStrings.xml><?xml version="1.0" encoding="utf-8"?>
<sst xmlns="http://schemas.openxmlformats.org/spreadsheetml/2006/main" count="1876" uniqueCount="434">
  <si>
    <t>The national funding formulae: local authority (LA) dedicated schools grant (DSG) allocations under the new national funding formulae</t>
  </si>
  <si>
    <t xml:space="preserve">The government has introduced new national funding formulae (NFF) for schools, high needs and the new central school services block. This new funding system will support our aspiration that all children reach their full potential and succeed in adult life by ending the unfair postcode lottery system in schools and high needs funding.  </t>
  </si>
  <si>
    <t>In March 2016, the government consulted on the first stage of proposals to introduce a national funding formula. You can read about these proposals, and the Government’s response to the first stage consultation at:</t>
  </si>
  <si>
    <t xml:space="preserve">https://www.gov.uk/government/consultations/schools-national-funding-formula </t>
  </si>
  <si>
    <t>In December 2016, the government launched the second stage of its consultation, seeking views on the detail of the formula. You can read about these proposals, and the Government’s response to the second stage consultation at:</t>
  </si>
  <si>
    <t>https://www.gov.uk/government/consultations/schools-national-funding-formula-stage-2</t>
  </si>
  <si>
    <t xml:space="preserve">This workbook is at LA level. The 2018-19 allocations tab provides actual LA-level units of funding for 2018-19. Other tabs include an overview of the combined impact of the schools, high needs and central school services NFFs, and individual sheets for each formula, which show:  
</t>
  </si>
  <si>
    <t>- The LA baselines against which NFF funding is compared. These are based on information provided by local authorities through the 2017-18 baselines exercise.</t>
  </si>
  <si>
    <t>- Provisional 2018-19 LA allocations, subject to change following updated pupil numbers.</t>
  </si>
  <si>
    <t xml:space="preserve">- Illustrative 2019-2020 LA allocations, subject to change following updated pupil numbers and updated pupil characteristics. </t>
  </si>
  <si>
    <t xml:space="preserve">- Illustrative NFF funding 'if fully implemented'- To further illustrate the impact of the national funding formula, the government has published illustrative NFF funding as if the NFF had been implemented in full, without transition. It is important to note that these are not actual allocations for any specific year: they are illustrations based on 2017-18 data (and 2017/18 data for academies) to support understanding of the NFF. Actual allocations for future years will reflect updated characteristics and pupil numbers and will be subject to future spending review decisions. </t>
  </si>
  <si>
    <t>For further information:</t>
  </si>
  <si>
    <t xml:space="preserve">- on individual schools' baselines and NFF calculations, local authorities should consult the Impact of the Schools NFF table, which is published alongside this document. For the pupil and school characteristics data underpinning these calculations, local authorities should access COLLECT. COLLECT tables will be available shortly. </t>
  </si>
  <si>
    <t xml:space="preserve">- on their high needs NFF baselines and NFF calculations, local authorities should consult the Impact of the High Needs NFF table, which is published alongside this document. </t>
  </si>
  <si>
    <t xml:space="preserve">- on their central school services block NFF baselines and NFF calculations, local authorities should consult the Impact of the Central School Services NFF table, which is published alongside this document. </t>
  </si>
  <si>
    <t xml:space="preserve">Technical notes will also been published for each NFF, explaining in detail the methodology and data sources. These will be available shortly. </t>
  </si>
  <si>
    <t>The national funding formulae (NFF): 2018-19 allocations</t>
  </si>
  <si>
    <t>KEY:</t>
  </si>
  <si>
    <t>Provisional NFF funding in 2018-19</t>
  </si>
  <si>
    <t>Explanation</t>
  </si>
  <si>
    <t>* Denotes figures which will be updated</t>
  </si>
  <si>
    <t>(schools block, high needs block and central school services block)</t>
  </si>
  <si>
    <r>
      <t xml:space="preserve">This table shows 2018-19 local authority (LA) funding for the schools block, high needs block and central school services block (CSSB). It includes:
Provisional NFF schools funding in 2018-19
 - actual primary and secondary units of funding for schools- these are the actual primary and secondary per-pupil units we will use to calculate the LA's school block allocation in 2018-19;    
 - primary and secondary pupil numbers- these are 2017-18 pupil numbers. They have been used to calculate the primary and secondary units of funding. </t>
    </r>
    <r>
      <rPr>
        <sz val="12"/>
        <color theme="1"/>
        <rFont val="Arial"/>
        <family val="2"/>
      </rPr>
      <t xml:space="preserve">These will be updated using the October 2017 school census when we allocate funding to LAs in 2018-19. We will use the straight pupil count from the October 2017 school census, as we have in previous years, and will not take account of the proportion of financial year (FY) 2018-19 each school is open;
 - actual 2018-19 funding through the growth, premises and mobility factors- these are the actual amounts of funding the LAs will receive through the growth, premises and mobility factors in the NFF in 2018-19 as these factors are based on historic spend;        
 - provisional NFF 2018-19 schools block funding - these are the provisional NFF 2018-19 schools block allocations for each LA, based on 2017-18 pupil numbers. Actual 2018-19 allocations will be based on updated pupil numbers.  
Provisional NFF high needs funding in 2018-19      
- actual allocations for 2018-19 calculated through all the elements of the national funding formula, apart from the basic entitlement factor and import/export adjustment, including the gains due under the formula in 2018-19
- the actual units of funding that will be used for the basic entitlement factor and import/export adjustments
- pupil and student numbers used for the basic entitlement factor and import/export adjustments in the provisional 2018-19 allocations. These numbers will be updated from the October 2017 school census (basic entitlement factor), and from the January 2018 school census and individualised learner record (ILR) completed in early 2018 (import/export adjustment)
Provisional NFF CSSB funding in 2018-19
- actual CSSB units of funding at LA level for ongoing functions;
- LA level pupil numbers - these are 2017-18 pupil numbers. They have been used to calculate the provisional CSSB units of funding. These will be updated using the October 2017 school census when we allocate funding to LAs in 2018-19;
- actual historic commitments funding, as reported by local authorities in the 2017-18 baselines exercise.
- provisional NFF 2018-19 CSSB funding. Actual 2018-19 allocations will be based on updated pupil numbers.
Provisional Total NFF funding 2018-19
- NFF 2018-19 allocations for schools, high needs and central school services blocks- this is the total of the provisional NFF allocations for the schools, high needs and central school services blocks
Please note that the pupil numbers used to calculate schools block allocations have been adjusted to take account of schools that were only open for part of 2017-18. The pupil numbers used to calculate central school services block allocations have been taken directly from the October 2016 census. Therefore, for local authorities with schools that have closed during 2017-18 these pupil numbers will not match. 
</t>
    </r>
  </si>
  <si>
    <t xml:space="preserve">The following sheets provide a summary of each block individually. </t>
  </si>
  <si>
    <t>These columns show the actual primary and secondary units of funding that we will use to calculate the LA's school block allocation in 2018-19 and the actual 2018-19 funding for the growth, premises and mobility factors (as these are based on historic spend). They also show the pupil numbers that have been used to calculate the units of funding and the LA's provisional 2018-19 schools block funding based on these pupil numbers. Actual 2018-19 allocations will be based on updated pupil numbers.</t>
  </si>
  <si>
    <t>These columns show the actual high needs allocations for 2018-19 through the NFF, excluding the basic entitlement factor and import/export adjustments. They also show the actual units of funding for the basic entitlement factor and import/export adjustments, and the pupil and student numbers that have been used to calculate the LA's provisional 2018-19 high needs block funding. Actual 2018-19 allocations will be based on updated pupil and student numbers.</t>
  </si>
  <si>
    <t>These columns show the provisional central school services block allocations for 2018-19 through the NFF. They show the actual LA units of funding for ongoing functions and pupil numbers, which are used to calculate the funding for ongoing functions. They also show funding for actual historic commitments. Actual 2018-19 allocations will be based on updated pupil numbers.</t>
  </si>
  <si>
    <t>This is the total of the provisional NFF allocations for the schools, high needs and central school services blocks.</t>
  </si>
  <si>
    <t>Provisional schools NFF funding in 2018-19</t>
  </si>
  <si>
    <t>Provisional high needs NFF funding in 2018-19</t>
  </si>
  <si>
    <t>Provisional NFF CSSB funding in 2018-19</t>
  </si>
  <si>
    <t>Provisional total NFF funding 2018-19</t>
  </si>
  <si>
    <t xml:space="preserve">
Region
(alphabetical order)</t>
  </si>
  <si>
    <t xml:space="preserve">
LA number</t>
  </si>
  <si>
    <t xml:space="preserve">
LA name 
(alphabetical order within region)</t>
  </si>
  <si>
    <t>Actual Primary unit of funding</t>
  </si>
  <si>
    <t>Actual Secondary unit of funding</t>
  </si>
  <si>
    <t>Primary pupil numbers (Based on Oct 16 census - taking account of the proportion of FY 2017-18 each school is open) *</t>
  </si>
  <si>
    <t>Secondary pupil numbers  (Based on Oct 16 census - taking account of the proportion of FY 2017-18 each school is open) *</t>
  </si>
  <si>
    <t>Actual 2018-19 funding through the growth, premises and mobility factors</t>
  </si>
  <si>
    <t>Provisional NFF 2018-19 schools block funding</t>
  </si>
  <si>
    <t>Actual high needs NFF allocations, excluding basic entitlement factor and import/export adjustments</t>
  </si>
  <si>
    <t>Actual ACA-weighted basic entitlement factor unit rate</t>
  </si>
  <si>
    <t>Number of pupils in special schools/academies (based on October 2016 school census)*</t>
  </si>
  <si>
    <t>Actual import/export adjustment unit rate</t>
  </si>
  <si>
    <t xml:space="preserve">Net number of imported pupils/students (based on January 2017 school census and February R06 2016/17 ILR)*
</t>
  </si>
  <si>
    <t>Provisional NFF 2018-19 high needs block funding</t>
  </si>
  <si>
    <t>Actual CSSB Unit of Funding</t>
  </si>
  <si>
    <t>Pupil numbers *</t>
  </si>
  <si>
    <t>Actual funding for historic commitments</t>
  </si>
  <si>
    <t>Provisional NFF 2018-19 CSSB Funding</t>
  </si>
  <si>
    <t xml:space="preserve">NFF 2018-19 allocations for schools, high needs and central school services blocks
</t>
  </si>
  <si>
    <t>[a]</t>
  </si>
  <si>
    <t>[b]</t>
  </si>
  <si>
    <r>
      <t xml:space="preserve">[c] </t>
    </r>
    <r>
      <rPr>
        <b/>
        <sz val="12"/>
        <color theme="0"/>
        <rFont val="Arial"/>
        <family val="2"/>
      </rPr>
      <t>*</t>
    </r>
  </si>
  <si>
    <r>
      <t xml:space="preserve">[d] </t>
    </r>
    <r>
      <rPr>
        <b/>
        <sz val="12"/>
        <color theme="0"/>
        <rFont val="Arial"/>
        <family val="2"/>
      </rPr>
      <t>*</t>
    </r>
  </si>
  <si>
    <t>[e]</t>
  </si>
  <si>
    <t>[f]</t>
  </si>
  <si>
    <t>[g]</t>
  </si>
  <si>
    <t>[h]</t>
  </si>
  <si>
    <r>
      <t xml:space="preserve">[i] </t>
    </r>
    <r>
      <rPr>
        <b/>
        <sz val="12"/>
        <color theme="0"/>
        <rFont val="Arial"/>
        <family val="2"/>
      </rPr>
      <t>*</t>
    </r>
  </si>
  <si>
    <t>[j]</t>
  </si>
  <si>
    <r>
      <t xml:space="preserve">[k] </t>
    </r>
    <r>
      <rPr>
        <b/>
        <sz val="12"/>
        <color theme="0"/>
        <rFont val="Arial"/>
        <family val="2"/>
      </rPr>
      <t>*</t>
    </r>
  </si>
  <si>
    <t>[l]</t>
  </si>
  <si>
    <t>[m]</t>
  </si>
  <si>
    <t>[n] *</t>
  </si>
  <si>
    <t>[o]</t>
  </si>
  <si>
    <t>[p]</t>
  </si>
  <si>
    <t>[q]</t>
  </si>
  <si>
    <t xml:space="preserve"> = ([a] x [c]) + ([b] x [d]) + [e]</t>
  </si>
  <si>
    <t xml:space="preserve"> =[g] + ([h] x [i]) + ([j] x [k])
</t>
  </si>
  <si>
    <t>= ([m] x [n]*) + [o]</t>
  </si>
  <si>
    <t xml:space="preserve"> = [f] + [l] + [p]</t>
  </si>
  <si>
    <t>England total</t>
  </si>
  <si>
    <t xml:space="preserve">EAST MIDLANDS </t>
  </si>
  <si>
    <t>Derby</t>
  </si>
  <si>
    <t>Derbyshire</t>
  </si>
  <si>
    <t>Leicester</t>
  </si>
  <si>
    <t>Leicestershire</t>
  </si>
  <si>
    <t>Lincolnshire</t>
  </si>
  <si>
    <t>Northamptonshire</t>
  </si>
  <si>
    <t>Nottingham</t>
  </si>
  <si>
    <t>Nottinghamshire</t>
  </si>
  <si>
    <t>Rutland</t>
  </si>
  <si>
    <t xml:space="preserve">EAST OF ENGLAND </t>
  </si>
  <si>
    <t>Bedford Borough</t>
  </si>
  <si>
    <t>Cambridgeshire</t>
  </si>
  <si>
    <t>Central Bedfordshire</t>
  </si>
  <si>
    <t>Essex</t>
  </si>
  <si>
    <t>Hertfordshire</t>
  </si>
  <si>
    <t>Luton</t>
  </si>
  <si>
    <t>Norfolk</t>
  </si>
  <si>
    <t>Peterborough</t>
  </si>
  <si>
    <t>Southend-on-Sea</t>
  </si>
  <si>
    <t>Suffolk</t>
  </si>
  <si>
    <t>Thurrock</t>
  </si>
  <si>
    <t xml:space="preserve">INNER LONDON </t>
  </si>
  <si>
    <t>Camden</t>
  </si>
  <si>
    <t>Hackney</t>
  </si>
  <si>
    <t>Hammersmith and Fulham</t>
  </si>
  <si>
    <t>Haringey</t>
  </si>
  <si>
    <t>Islington</t>
  </si>
  <si>
    <t>Kensington and Chelsea</t>
  </si>
  <si>
    <t>Lambeth</t>
  </si>
  <si>
    <t>Lewisham</t>
  </si>
  <si>
    <t>Newham</t>
  </si>
  <si>
    <t>Southwark</t>
  </si>
  <si>
    <t>Tower Hamlets</t>
  </si>
  <si>
    <t>Wandsworth</t>
  </si>
  <si>
    <t>Westminster</t>
  </si>
  <si>
    <t xml:space="preserve">NORTH EAST </t>
  </si>
  <si>
    <t>Darlington</t>
  </si>
  <si>
    <t>Durham</t>
  </si>
  <si>
    <t>Gateshead</t>
  </si>
  <si>
    <t>Hartlepool</t>
  </si>
  <si>
    <t>Middlesbrough</t>
  </si>
  <si>
    <t>Newcastle upon Tyne</t>
  </si>
  <si>
    <t>North Tyneside</t>
  </si>
  <si>
    <t>Northumberland</t>
  </si>
  <si>
    <t>Redcar and Cleveland</t>
  </si>
  <si>
    <t>South Tyneside</t>
  </si>
  <si>
    <t>Stockton-on-Tees</t>
  </si>
  <si>
    <t>Sunderland</t>
  </si>
  <si>
    <t xml:space="preserve">NORTH WEST </t>
  </si>
  <si>
    <t>Blackburn with Darwen</t>
  </si>
  <si>
    <t>Blackpool</t>
  </si>
  <si>
    <t>Bolton</t>
  </si>
  <si>
    <t>Bury</t>
  </si>
  <si>
    <t>Cheshire East</t>
  </si>
  <si>
    <t>Cheshire West And Chester</t>
  </si>
  <si>
    <t>Cumbria</t>
  </si>
  <si>
    <t>Halton</t>
  </si>
  <si>
    <t>Knowsley</t>
  </si>
  <si>
    <t>Lancashire</t>
  </si>
  <si>
    <t>Liverpool</t>
  </si>
  <si>
    <t>Manchester</t>
  </si>
  <si>
    <t>Oldham</t>
  </si>
  <si>
    <t>Rochdale</t>
  </si>
  <si>
    <t>Salford</t>
  </si>
  <si>
    <t>Sefton</t>
  </si>
  <si>
    <t>St Helens</t>
  </si>
  <si>
    <t>Stockport</t>
  </si>
  <si>
    <t>Tameside</t>
  </si>
  <si>
    <t>Trafford</t>
  </si>
  <si>
    <t>Warrington</t>
  </si>
  <si>
    <t>Wigan</t>
  </si>
  <si>
    <t>Wirral</t>
  </si>
  <si>
    <t xml:space="preserve">OUTER LONDON </t>
  </si>
  <si>
    <t>Barking and Dagenham</t>
  </si>
  <si>
    <t>Barnet</t>
  </si>
  <si>
    <t>Bexley</t>
  </si>
  <si>
    <t>Brent</t>
  </si>
  <si>
    <t>Bromley</t>
  </si>
  <si>
    <t>Croydon</t>
  </si>
  <si>
    <t>Ealing</t>
  </si>
  <si>
    <t>Enfield</t>
  </si>
  <si>
    <t>Greenwich</t>
  </si>
  <si>
    <t>Harrow</t>
  </si>
  <si>
    <t>Havering</t>
  </si>
  <si>
    <t>Hillingdon</t>
  </si>
  <si>
    <t>Hounslow</t>
  </si>
  <si>
    <t>Kingston upon Thames</t>
  </si>
  <si>
    <t>Merton</t>
  </si>
  <si>
    <t>Redbridge</t>
  </si>
  <si>
    <t>Richmond upon Thames</t>
  </si>
  <si>
    <t>Sutton</t>
  </si>
  <si>
    <t>Waltham Forest</t>
  </si>
  <si>
    <t xml:space="preserve">SOUTH EAST </t>
  </si>
  <si>
    <t>Bracknell Forest</t>
  </si>
  <si>
    <t>Brighton and Hove</t>
  </si>
  <si>
    <t>Buckinghamshire</t>
  </si>
  <si>
    <t>East Sussex</t>
  </si>
  <si>
    <t>Hampshire</t>
  </si>
  <si>
    <t>Isle of Wight</t>
  </si>
  <si>
    <t>Kent</t>
  </si>
  <si>
    <t>Medway</t>
  </si>
  <si>
    <t>Milton Keynes</t>
  </si>
  <si>
    <t>Oxfordshire</t>
  </si>
  <si>
    <t>Portsmouth</t>
  </si>
  <si>
    <t>Reading</t>
  </si>
  <si>
    <t>Slough</t>
  </si>
  <si>
    <t>Southampton</t>
  </si>
  <si>
    <t>Surrey</t>
  </si>
  <si>
    <t>West Berkshire</t>
  </si>
  <si>
    <t>West Sussex</t>
  </si>
  <si>
    <t>Windsor and Maidenhead</t>
  </si>
  <si>
    <t>Wokingham</t>
  </si>
  <si>
    <t xml:space="preserve">SOUTH WEST </t>
  </si>
  <si>
    <t>Bath and North East Somerset</t>
  </si>
  <si>
    <t>Bournemouth</t>
  </si>
  <si>
    <t>Bristol, City of</t>
  </si>
  <si>
    <t>Cornwall</t>
  </si>
  <si>
    <t>Devon</t>
  </si>
  <si>
    <t>Dorset</t>
  </si>
  <si>
    <t>Gloucestershire</t>
  </si>
  <si>
    <t>North Somerset</t>
  </si>
  <si>
    <t>Plymouth</t>
  </si>
  <si>
    <t>Poole</t>
  </si>
  <si>
    <t>Somerset</t>
  </si>
  <si>
    <t>South Gloucestershire</t>
  </si>
  <si>
    <t>Swindon</t>
  </si>
  <si>
    <t>Torbay</t>
  </si>
  <si>
    <t>Wiltshire</t>
  </si>
  <si>
    <t xml:space="preserve">WEST MIDLANDS </t>
  </si>
  <si>
    <t>Birmingham</t>
  </si>
  <si>
    <t>Coventry</t>
  </si>
  <si>
    <t>Dudley</t>
  </si>
  <si>
    <t>Herefordshire</t>
  </si>
  <si>
    <t>Sandwell</t>
  </si>
  <si>
    <t>Shropshire</t>
  </si>
  <si>
    <t>Solihull</t>
  </si>
  <si>
    <t>Staffordshire</t>
  </si>
  <si>
    <t>Stoke-on-Trent</t>
  </si>
  <si>
    <t>Telford and Wrekin</t>
  </si>
  <si>
    <t>Walsall</t>
  </si>
  <si>
    <t>Warwickshire</t>
  </si>
  <si>
    <t>Wolverhampton</t>
  </si>
  <si>
    <t>Worcestershire</t>
  </si>
  <si>
    <t xml:space="preserve">YORKSHIRE AND THE HUMBER </t>
  </si>
  <si>
    <t>Barnsley</t>
  </si>
  <si>
    <t>Bradford</t>
  </si>
  <si>
    <t>Calderdale</t>
  </si>
  <si>
    <t>Doncaster</t>
  </si>
  <si>
    <t>East Riding of Yorkshire</t>
  </si>
  <si>
    <t>Kingston upon Hull, City of</t>
  </si>
  <si>
    <t>Kirklees</t>
  </si>
  <si>
    <t>Leeds</t>
  </si>
  <si>
    <t>North East Lincolnshire</t>
  </si>
  <si>
    <t>North Lincolnshire</t>
  </si>
  <si>
    <t>North Yorkshire</t>
  </si>
  <si>
    <t>Rotherham</t>
  </si>
  <si>
    <t>Sheffield</t>
  </si>
  <si>
    <t>Wakefield</t>
  </si>
  <si>
    <t>York</t>
  </si>
  <si>
    <t xml:space="preserve">The national funding formulae (NFF): summary of NFF allocations for LAs </t>
  </si>
  <si>
    <t>Baseline funding</t>
  </si>
  <si>
    <t xml:space="preserve">Provisional NFF funding in 2018-19 </t>
  </si>
  <si>
    <t>Illustrative NFF funding in 2019-20</t>
  </si>
  <si>
    <t>Illustrative NFF funding if fully implemented</t>
  </si>
  <si>
    <t xml:space="preserve">This table gives an overview of the combined impact of the schools, high needs and central school services national funding formulae (NFF). It includes:
 - baseline funding for each block based on planned patterns of spend as reported by LAs following the 2017-18 baselines exercise and historic commitments exercise (technical adjustments and data sources will be explained in more detail in the individual tables for each block, published alongside this document (and for the schools block through COLLECT), and technical notes, which will be published shortly);
- provisional NFF 2018-19 allocations for each of the schools, central school services and high needs blocks.  LA level allocations in 2018-19 will be updated to reflect up to date pupil numbers;
- illustrative NFF 2019-20 allocations for each of the schools, central school services and high needs blocks. LA level allocations in 2019-20 will be updated to reflect up to date pupil numbers, pupil characteristics and other data;
- Illustrative NFF funding as if the NFF had been implemented in full and without transition to further illustrate the impact of the NFF. It is important to note that these are not actual allocations for any specific year: they are illustrations based on 2017-18 data. Actual allocations for future years will reflect updated pupil characteristics, pupil numbers and other data, and will be subject to future spending review decisions. </t>
  </si>
  <si>
    <t>These columns show the LA baselines against which NFF funding is compared. Baselines for each block are explained in the individual sheets for each block, and in greater detail in the supporting technical notes and step-by-step guides for local authorities.</t>
  </si>
  <si>
    <t>These columns show provisional NFF 2018-19 allocations for each of the schools, central school services and high needs blocks. These allocations include funding floors and gains capping policies relevant to each block.  LA level allocations in 2018-19 will be updated to reflect up to date pupil numbers.</t>
  </si>
  <si>
    <t>These columns show illustrative NFF 2019-20 allocations for each of the schools, central school services and high needs blocks. These allocations include the funding floors and gains capping policies relevant to each block. LA level allocations in 2019-20 will be updated to reflect up to date pupil numbers, pupil characteristics and other data.</t>
  </si>
  <si>
    <t xml:space="preserve">These columns show illustrative NFF funding as if the NFFs had been implemented in full and without transition. It is important to note that these are not actual allocations for any specific year: they are illustrations based on 2017-18 financial year data. Actual allocations for future years will reflect updated pupil numbers and characteristics, and other data, and will be subject to future spending review decisions. </t>
  </si>
  <si>
    <t xml:space="preserve">Baselines </t>
  </si>
  <si>
    <t>Illustrative NFF funding as if the NFF had been implemented in full</t>
  </si>
  <si>
    <t>Schools block baseline</t>
  </si>
  <si>
    <t>High needs block baseline</t>
  </si>
  <si>
    <t>Central school services block baseline
(Includes funding for historic commitments)</t>
  </si>
  <si>
    <t xml:space="preserve">LA total baseline for schools, high needs and central school services blocks
</t>
  </si>
  <si>
    <t>NFF 2018-19 schools block</t>
  </si>
  <si>
    <t>NFF 2018-19 high needs block</t>
  </si>
  <si>
    <t>NFF 2018-19 central school services block
(Includes funding for historic commitments)</t>
  </si>
  <si>
    <t>NFF 2018-19 allocations for schools, high needs and central school services blocks</t>
  </si>
  <si>
    <t>Percentage change in 2018-19 over 2017-18 baseline</t>
  </si>
  <si>
    <t>Illustrative NFF 2019-20 schools block</t>
  </si>
  <si>
    <t>Illustrative NFF 2019-20 high needs block</t>
  </si>
  <si>
    <t>Illustrative NFF 2019-20 central school services block
(Includes funding for historic commitments)</t>
  </si>
  <si>
    <t xml:space="preserve">Illustrative NFF 2019-20 allocations for schools, high needs and central school services blocks
</t>
  </si>
  <si>
    <t>Percentage change in NFF 2019-20 over 2017-18 baseline</t>
  </si>
  <si>
    <t>Illustrative NFF schools block</t>
  </si>
  <si>
    <t>Illustrative NFF high needs block</t>
  </si>
  <si>
    <t>Illustrative NFF central school services block
(Includes funding for historic commitments)</t>
  </si>
  <si>
    <t>Illustrative NFF allocations for the schools, high needs and central school services blocks</t>
  </si>
  <si>
    <t>Percentage change if NFF fully implemented over 2017-18 baseline</t>
  </si>
  <si>
    <t>[c]</t>
  </si>
  <si>
    <t xml:space="preserve">[d] </t>
  </si>
  <si>
    <t>[i]</t>
  </si>
  <si>
    <t>[k]</t>
  </si>
  <si>
    <t>[n]</t>
  </si>
  <si>
    <t xml:space="preserve">[o] </t>
  </si>
  <si>
    <t>[r]</t>
  </si>
  <si>
    <t>[s]</t>
  </si>
  <si>
    <t xml:space="preserve"> = schools block table column [e]</t>
  </si>
  <si>
    <t xml:space="preserve"> = high needs block table column [c]</t>
  </si>
  <si>
    <t xml:space="preserve"> = central school services block table column [c]</t>
  </si>
  <si>
    <t xml:space="preserve"> = [a] + [b] + [c]</t>
  </si>
  <si>
    <t>= schools block table column [h]</t>
  </si>
  <si>
    <t xml:space="preserve"> = high needs block table column [g]
</t>
  </si>
  <si>
    <t xml:space="preserve"> = central school services block table column [g]</t>
  </si>
  <si>
    <t xml:space="preserve"> = [e] + [f] + [g]</t>
  </si>
  <si>
    <t xml:space="preserve"> = ([h] - [d]) / [d]</t>
  </si>
  <si>
    <t>= schools block table column [l]</t>
  </si>
  <si>
    <t xml:space="preserve"> = high needs block table column [l]
</t>
  </si>
  <si>
    <t xml:space="preserve"> = central school services block table column [l]</t>
  </si>
  <si>
    <t xml:space="preserve"> = [j] + [k] + [l]</t>
  </si>
  <si>
    <t xml:space="preserve"> = ([m] - [d]) / [d]</t>
  </si>
  <si>
    <t>= schools block table column [p]</t>
  </si>
  <si>
    <t xml:space="preserve"> = high needs block table column [q]
</t>
  </si>
  <si>
    <t xml:space="preserve"> = central school services block table column [q]</t>
  </si>
  <si>
    <t xml:space="preserve"> = [o] + [p] + [q]</t>
  </si>
  <si>
    <t>= ([h] - [d]) / [d]</t>
  </si>
  <si>
    <t>The schools national funding formula (NFF): illustrative schools block allocations for LAs</t>
  </si>
  <si>
    <t>Baseline Funding</t>
  </si>
  <si>
    <t xml:space="preserve">This table shows NFF schools block funding information at LA level. It includes:  
- LAs schools block baselines- these baselines are based on information provided through the 2017-18 baselines exercise. The technical adjustments that have been made are explained in the technical note and set out for local authorities through the COLLECT system;
- provisional NFF 2018-19 schools block allocations for each LA, based on 2017-18 pupil numbers. Actual 2018-19 allocations will be based on updated pupil numbers. LAs can see a detailed explanation of their schools block NFF calculations through the COLLECT system;
-  illustrative NFF 2019-20 schools block allocations for each LA, based on 2017-18 pupil numbers. Actual 2019-20 allocations will be based on updated pupil numbers and pupil characteristics. LAs can see a detailed explanation of their schools block NFF calculations through the COLLECT system;
- illustrative schools NFF funding as if the NFF had been implemented in full and without gains caps. It is important to note that these are not actual allocations for any specific year: they are illustrations based on 2017-18 data. Actual allocations for future years will reflect updated pupil characteristics and pupil numbers and will be subject to future spending review decisions. 
</t>
  </si>
  <si>
    <t>For more information  about individual schools' baselines and NFF calculations, please see the Impact of the Schools NFF table, which is published alongside this document.. For the pupil and school characteristics data underpinning these calculations, local authorities should access COLLECT. A detailed explanation of the methodology and data sources used to calculate illustrative NFF funding is set out in the technical note, which will be published shortly.</t>
  </si>
  <si>
    <t xml:space="preserve">Please note: </t>
  </si>
  <si>
    <t xml:space="preserve">- We have used the pupil characteristics data provided to us by LAs through the 2017-18 Authority Proforma Tool. Funding baselines data for maintained schools and academies also comes from the 2017-18 Authority Proforma Tool. These illustrations will not reflect any data changes since March 2017. If schools or local authorities do not recognise their baseline funding figures, please access COLLECT for an explanation of the technical adjustments we have made. If your query is not answered by the information available through COLLECT, please contact the Department through </t>
  </si>
  <si>
    <t>https://form.education.gov.uk/fillform.php?self=1&amp;form_id=cCCNJ1xSfBE&amp;type=form&amp;ShowMsg=1&amp;form_name=Contact+the+Department+for+Education&amp;noRegister=false&amp;ret=%2Fmodule%2Fservices&amp;noLoginPrompt=1</t>
  </si>
  <si>
    <t xml:space="preserve">Please include ‘NFF data query’ in the subject line. </t>
  </si>
  <si>
    <t>- The only difference between the local authority and school level tables is in the data we use for academies and free schools. For local authority level provisional and illustrative allocations we use data from the 2017-18 Authority Proforma Tool for all schools, including academies and free schools, while for the school level notional and illustrative allocations for academies and free schools we use data from the 2017/18 General Annual Grant.</t>
  </si>
  <si>
    <t>- Pupil characteristics data and the underlying NFF calculations for individual schools have not been published, due to data confidentiality restrictions. Subject to approval, school-level NFF illustrative funding calculations and the aggregate data underpinning them are available for use by any organisation or person who, for the purpose promoting the education or well-being of children in England, is conducting research or analysis, producing statistics, or providing information, advice or guidance. To request access to this data, please email</t>
  </si>
  <si>
    <t>Please include ‘NFF data access request’ in the subject line. You will be asked to complete an electronic confidentiality declaration explaining the purpose for which the information is required, and undertaking that you/your organisation intend to use the data only for the specified purpose in your request; you/your organisation will keep the data only as long as it is needed for this purpose; and that you/your organisation will not share the data without our prior written approval. Completed declarations should be returned to the mailbox. We will inform you of all decisions relating to the release of the data, and ask you to provide more information if required. If a request is rejected, feedback explaining the reasons will be provided.</t>
  </si>
  <si>
    <t xml:space="preserve">- To apply the formula fairly to new schools that are still filling up we have calculated their allocation in a different way. We have worked out the baseline and NFF funding the school would receive if they had pupils in all year groups and used this baseline to apply the funding floor. We also have not applied the gains cap for these schools.  This is relevant for maintained schools, free schools or academies that local authorities have told us have opened in the last 7 years, do not have pupils in all year groups yet, and have an “if full” pupil count that is at least 15 pupils greater than their 2017-18 pupil count. Further details on how the NFF is applied to new and growing schools will be set out in the technical note, which will be published shortly. These schools can see more detail on their funding under the NFF by accessing the COLLECT system. </t>
  </si>
  <si>
    <t xml:space="preserve">-Some schools are receiving gains of greater than 3% in 2018-19 and greater than 6% in 2019-20 against their 2017-18 pupil-led baseline. Some of these schools will be attracting funding through the minimum funding levels, which are not subject to the gains cap. We have also introduced a variation to the gains cap methodology so that schools will be capped at 20% of the difference between their funding in the previous year and their 'if fully implemented in 2017-18' NFF outcome, if this is greater than 3% of their baseline. This affects a small subset of schools with very small pupil-led baselines. We have taken this approach to ensure that these schools do not have their gains unfairly restricted by our methodology for calculating the baseline. Further details will be set out in the technical note that will be published shortly.  </t>
  </si>
  <si>
    <t xml:space="preserve"> - Special schools, pupil referral units and other alternative provision are not shown, because they are funded in a different way to mainstream schools. Funding for such provision will continue to be determined largely by local authorities. For more information about our consultation response on the national funding formula for high needs and other reforms relating to high needs funding, please see </t>
  </si>
  <si>
    <t>https://www.gov.uk/government/consultations/high-needs-funding-reform</t>
  </si>
  <si>
    <t xml:space="preserve">- Nursery schools are not shown, because they are also funded differently to mainstream 5-16 schools. For more information about the early years funding system, please see </t>
  </si>
  <si>
    <t>https://www.gov.uk/government/publications/early-years-national-funding-formula-allocations-and-guidance</t>
  </si>
  <si>
    <t>- Sixth form colleges are not shown, because they are funded through the 16-19 national funding formula. For more information about funding arrangements for 16-19 provision, please see,</t>
  </si>
  <si>
    <t>https://www.gov.uk/guidance/16-to-19-funding-how-it-works</t>
  </si>
  <si>
    <t xml:space="preserve">LAs schools block baselines are based on information provided through the 2017-18 baselines exercise. The technical adjustments that have been made are explained in the technical note and set out for local authorities through the COLLECT system. LA baseline funding is split into four parts to enable comparison with different elements of the illustrative NFF funding. Funding for the growth, premises and mobility factors is protected at LA level under the NFF, so is shown separately to the remainder of the baseline funding allocated through local formulae. </t>
  </si>
  <si>
    <t xml:space="preserve">These columns show the provisional NFF 2018-19 schools block allocations for each LA, based on 2017-18 pupil numbers. Actual 2018-19 allocations will be based on updated pupil numbers. LAs can see a detailed explanation of their schools block NFF calculations through the COLLECT system.  </t>
  </si>
  <si>
    <t xml:space="preserve">These columns show the illustrative NFF 2019-20 schools block allocations for each LA, based on 2017-18 pupil numbers. Actual 2019-20 allocations will be based on updated pupil numbers and pupil characteristics. LAs can see a detailed explanation of their schools block NFF calculations through the COLLECT system. </t>
  </si>
  <si>
    <t xml:space="preserve">These columns show illustrative NFF funding as if the NFFs had been implemented in full and without transition. It is important to note that these are not actual allocations for any specific year: they are illustrations based on 2017-18 data. Actual allocations for future years will reflect updated pupil numbers and characteristics, and other data, and will be subject to future spending review decisions. </t>
  </si>
  <si>
    <t xml:space="preserve">Baseline funding  </t>
  </si>
  <si>
    <t>Illustrative NFF funding if formula implemented in full</t>
  </si>
  <si>
    <t xml:space="preserve">
Region
(alphabetical order)</t>
  </si>
  <si>
    <t xml:space="preserve">
LA number</t>
  </si>
  <si>
    <t xml:space="preserve">
LA name 
(alphabetical order within region)</t>
  </si>
  <si>
    <t>Amount LA allocated in 2017-18 through formula factors:
- Pupil-led factors (basic per-pupil; deprivation; LPA; EAL) 
- School-led factors (lump sum and sparsity);
- area cost adjustment 
- local minimum funding guarantee adjustment (i.e. MFG and gains capping/scaling)</t>
  </si>
  <si>
    <t>Amount LA allocated in 2017-18 to funding growth in pupil numbers: 
- Explicit growth (growth fund, falling rolls fund)
- Implicit growth (adjustments to APT pupil numbers)</t>
  </si>
  <si>
    <t>Amount LA allocated in 2017-18 through premises factors: 
- rates
- split sites
- PFI
- exceptional circumstances</t>
  </si>
  <si>
    <t xml:space="preserve">Amount LA allocated in 2017-18 through the mobility factor </t>
  </si>
  <si>
    <t>Total 2017-18 baseline for the schools block</t>
  </si>
  <si>
    <t xml:space="preserve">Provisional 2018-19 NFF funding through the NFF pupil-led and NFF school-led factors, with transitional protections applied at individual school level </t>
  </si>
  <si>
    <t>2018-19 NFF funding through the growth, premises and mobility factors</t>
  </si>
  <si>
    <t>Provisional funding in 2018-19</t>
  </si>
  <si>
    <t>Provisional percentage change in 2018-19 over 2017-18 baseline</t>
  </si>
  <si>
    <t xml:space="preserve">Illustrative 2019-20 NFF funding through the NFF pupil-led and NFF school-led factors, with transitional protections applied at individual school level </t>
  </si>
  <si>
    <t>Illustrative 2019-20 NFF funding through the growth, premises and mobility factors</t>
  </si>
  <si>
    <t>Illustrative funding in 2019-20</t>
  </si>
  <si>
    <t>Illustrative percentage change in 2019-20 over 2017-18 baseline</t>
  </si>
  <si>
    <t xml:space="preserve">Illustrative NFF funding through NFF pupil-led factors, school-led factors and the funding floor. </t>
  </si>
  <si>
    <t>Illustrative NFF funding through the growth, premises and mobility factors</t>
  </si>
  <si>
    <t>Illustrative percentage change if NFF implemented in full over 2017-18 baseline</t>
  </si>
  <si>
    <t xml:space="preserve">[c] </t>
  </si>
  <si>
    <t>[d]</t>
  </si>
  <si>
    <t xml:space="preserve">[e] = [a] + [b] + [c] + [d] </t>
  </si>
  <si>
    <t>[h] = [f] + [g]</t>
  </si>
  <si>
    <t>[i] = ([h] - [e]) / [e]</t>
  </si>
  <si>
    <t>[l] = [j] + [k]</t>
  </si>
  <si>
    <t>[m] = ([l] - [e]) / [e]</t>
  </si>
  <si>
    <t>[p] = [n] + [o]</t>
  </si>
  <si>
    <t>[q] = ([p] - [e]) / [e]</t>
  </si>
  <si>
    <t/>
  </si>
  <si>
    <t xml:space="preserve"> </t>
  </si>
  <si>
    <t>High needs national funding formula: high needs block allocations for LAs</t>
  </si>
  <si>
    <t>This table shows NFF high needs block allocations for local authorities. We have indicated below which figures are actual allocations, values or numbers for a specific year; which are provisional allocations for 2018-19 that are subject to limited changes as a result of data available later; and which are illustrative allocations.</t>
  </si>
  <si>
    <t>This table explains:</t>
  </si>
  <si>
    <r>
      <t xml:space="preserve">- </t>
    </r>
    <r>
      <rPr>
        <b/>
        <sz val="12"/>
        <color theme="1"/>
        <rFont val="Arial"/>
        <family val="2"/>
      </rPr>
      <t xml:space="preserve">baselines, </t>
    </r>
    <r>
      <rPr>
        <sz val="12"/>
        <color theme="1"/>
        <rFont val="Arial"/>
        <family val="2"/>
      </rPr>
      <t>based on the 2017-18 baselines exercise (with some adjustments, explained in detail in the step-by-step tables and technical notes)</t>
    </r>
  </si>
  <si>
    <t>- provisional allocations for 2018-19, and the percentage change from LAs' baselines</t>
  </si>
  <si>
    <r>
      <t>- illustrative allocations for 2019-20</t>
    </r>
    <r>
      <rPr>
        <sz val="12"/>
        <color theme="1"/>
        <rFont val="Arial"/>
        <family val="2"/>
      </rPr>
      <t>, and the percentage change from LAs' baselines</t>
    </r>
  </si>
  <si>
    <t>- illustrative allocations for 2019-20, but assuming the formula gains have been fully realised, and the percentage change from LAs' baselines</t>
  </si>
  <si>
    <t xml:space="preserve">For more information, you can see: </t>
  </si>
  <si>
    <r>
      <t xml:space="preserve">- a </t>
    </r>
    <r>
      <rPr>
        <b/>
        <sz val="12"/>
        <rFont val="Arial"/>
        <family val="2"/>
      </rPr>
      <t>step-by-step explanation</t>
    </r>
    <r>
      <rPr>
        <sz val="12"/>
        <rFont val="Arial"/>
        <family val="2"/>
      </rPr>
      <t xml:space="preserve"> of the calculations and data sources that sit behind these summary figures in the Impact of the High Needs NFF table, which is published alongside this document. </t>
    </r>
  </si>
  <si>
    <r>
      <t xml:space="preserve">- a detailed explanation of the methodology used to calculate the high needs NFF allocations in the </t>
    </r>
    <r>
      <rPr>
        <b/>
        <sz val="12"/>
        <color theme="1"/>
        <rFont val="Arial"/>
        <family val="2"/>
      </rPr>
      <t>technical note</t>
    </r>
    <r>
      <rPr>
        <sz val="12"/>
        <color theme="1"/>
        <rFont val="Arial"/>
        <family val="2"/>
      </rPr>
      <t>, which will be published shortly</t>
    </r>
  </si>
  <si>
    <t xml:space="preserve">- LAs' high needs block baselines are based on information about planned spend provided by local authorities through the 2017-18 baselines exercise. An adjustment has been made to reflect the change in the funding of special units and resourced provision in mainstream schools. </t>
  </si>
  <si>
    <t xml:space="preserve">- The baseline from which the funding floor and gains are calculated excludes the basic entitlement factor, import/export adjustment and hospital education funding, to ensure the funding system is fully responsive to changes in pupil and student numbers and the pattern of hospital provision. The final allocation for each year is then the amount after the funding floor and gains cap are applied, plus the excluded elements above. </t>
  </si>
  <si>
    <t>LAs' 2017-18 baselines are based on the 2017-18 baselines exercise. From those baseline amounts there has been a transfer of funding to the schools block due to the change in the funding of special units and resourced provision in mainstream schools.</t>
  </si>
  <si>
    <t>These columns show 2018-19 NFF allocations. These allocations include the 0.5% per head of population funding floor and up to 3% per head gains. The basic entitlement element of these allocations will be updated with October 2017 school census data, and the import/export adjustment updated with January 2018 school census and February R06 individualised learner record (ILR) data for 2017/18.</t>
  </si>
  <si>
    <t>These columns show illustrative 2019-20 NFF allocations. These illustrative allocations include the 1.0% per head of population funding floor and gains up to a further 3%. They are purely illustrative: actual allocations will be updated to reflect the latest data.</t>
  </si>
  <si>
    <t>These columns show the illustrative allocation including remaining gains if the NFF was fully implemented. Allocations include the funding floor of 1.0% per head of population compared to the 2017-18 baseline. They are purely illustrative: actual allocations will be updated to reflect the latest data.</t>
  </si>
  <si>
    <t xml:space="preserve">High needs block baselines  </t>
  </si>
  <si>
    <t>Illustrative NFF allocations if implemented in full</t>
  </si>
  <si>
    <t>2017-18 high needs block baseline - elements which are used in funding floor and gains calculations</t>
  </si>
  <si>
    <t>2017-18 high needs block - elements excluded from funding floor and gains calculations</t>
  </si>
  <si>
    <t>Total 2017-18 baseline for the high needs block</t>
  </si>
  <si>
    <t>Elements of the high needs NFF 2018-19 allocations included in the gains calculation - these amounts are not subject to later changes</t>
  </si>
  <si>
    <t>Percentage change to elements of the 2018-19 allocations included in the gains calculation</t>
  </si>
  <si>
    <t>Elements of the high needs NFF 2018-19 allocations which are excluded from the gains calculation and subject to later updates</t>
  </si>
  <si>
    <t>Provisional high needs NFF allocations for 2018-19</t>
  </si>
  <si>
    <t>Percentage change in provisional high needs NFF allocations for 2018-19 over 2017-18 baseline</t>
  </si>
  <si>
    <t>Elements of the illustrative high needs NFF 2019-20 allocations included in the gains calculation</t>
  </si>
  <si>
    <t>Percentage change to elements of the illustrative 2019-20 allocations included in the gains calculation</t>
  </si>
  <si>
    <t>Elements of the illustrative high needs NFF 2019-20 allocation which are excluded from the gains calculation</t>
  </si>
  <si>
    <t>Illustrative high needs NFF allocations for 2019-20</t>
  </si>
  <si>
    <t>Percentage change in illustrative high needs NFF allocations for 2019-20 over 2017-18 baseline</t>
  </si>
  <si>
    <t>Elements of the illustrative high needs NFF allocations included in the gains calculation</t>
  </si>
  <si>
    <t>Percentage change to elements of the illustrative allocations included in the gains calculation</t>
  </si>
  <si>
    <t>Elements of the illustrative high needs NFF allocation which are excluded from the gains calculation</t>
  </si>
  <si>
    <t xml:space="preserve">Illustrative high needs NFF allocations if implemented in full </t>
  </si>
  <si>
    <t>Percentage change in illustrative high needs allocations over 2017-18 baseline, if NFF implemented in full</t>
  </si>
  <si>
    <t>[c]  = [a] + [b]</t>
  </si>
  <si>
    <t>[e] = ([d] - [a]) / [a]</t>
  </si>
  <si>
    <t>[g] = [d] + [f]</t>
  </si>
  <si>
    <t>[h] = ([g] - [c]) / [c]</t>
  </si>
  <si>
    <t>[j] = ([i] - [a]) / [a]</t>
  </si>
  <si>
    <t>[l] = [i] + [k]</t>
  </si>
  <si>
    <t>[m] = ([l] - [c]) / [c]</t>
  </si>
  <si>
    <t>[o] = ([n] - [a]) / [a]</t>
  </si>
  <si>
    <t>[p] = [k]</t>
  </si>
  <si>
    <t>[q] = [n] + [p]</t>
  </si>
  <si>
    <t>[r] = ([q] - [c]) / [c]</t>
  </si>
  <si>
    <t>The central school services block national funding formula (NFF): illustrative central school services block allocations for LAs</t>
  </si>
  <si>
    <t>This table shows NFF central school services block (CSSB) funding information for local authorities. This table sets out the baseline funding for 2017-18, provisional funding for 2018-19 and illustrative funding for both 2019-20 and if the was NFF implemented in full, without transition.</t>
  </si>
  <si>
    <t>- baseline funding based on 2017-18 baselines exercise</t>
  </si>
  <si>
    <t>- provisional funding in 2018-19, and percentage change from the LA's baseline</t>
  </si>
  <si>
    <t>- illustrative funding in 2019-20, and percentage change from the LA's baseline</t>
  </si>
  <si>
    <t>- illustrative funding if the NFF was implemented in full and without any transitional arrangements, and percentage change from the LA's baseline</t>
  </si>
  <si>
    <r>
      <t xml:space="preserve">- a </t>
    </r>
    <r>
      <rPr>
        <b/>
        <sz val="12"/>
        <color theme="1"/>
        <rFont val="Arial"/>
        <family val="2"/>
      </rPr>
      <t>step-by-step explanation</t>
    </r>
    <r>
      <rPr>
        <sz val="12"/>
        <color theme="1"/>
        <rFont val="Arial"/>
        <family val="2"/>
      </rPr>
      <t xml:space="preserve"> of the calculations and data sources that sit behind these summary figures in the Impact of the Central School Services NFF table, which is published alongside this document</t>
    </r>
  </si>
  <si>
    <r>
      <t xml:space="preserve">- a detailed explanation of the methodology used to calculate illustrative NFF funding in the </t>
    </r>
    <r>
      <rPr>
        <b/>
        <sz val="12"/>
        <color theme="1"/>
        <rFont val="Arial"/>
        <family val="2"/>
      </rPr>
      <t xml:space="preserve">technical note, </t>
    </r>
    <r>
      <rPr>
        <sz val="12"/>
        <color theme="1"/>
        <rFont val="Arial"/>
        <family val="2"/>
      </rPr>
      <t>which will be published shortly</t>
    </r>
  </si>
  <si>
    <t>- The LA's central school services block baselines are based on information about planned spend provided by local authorities through the 2017-18 baselines exercise.</t>
  </si>
  <si>
    <t>- The level of funding allocated for historic commitments will reduce over time as historic commitments themselves unwind.</t>
  </si>
  <si>
    <t>- LAs' actual allocations for 2018-19 will be confirmed in December before the start of the financial year, taking into account the latest pupil numbers from the 2017 October census.</t>
  </si>
  <si>
    <t>These columns set out LAs' baselines. They have been adjusted to reflect planned pattern of central spend as reported by LAs following the 2017-18 baselines exercise.</t>
  </si>
  <si>
    <t>These columns show provisional LA allocations for 2018-19 based on the central school services block funding formula. These allocations are based on 2017-18 pupil numbers, along with 2017-18 baselines reported by LAs. These provisional allocations include transitional protections (gains of up to 2.5%; and reductions of up to 2.5%).</t>
  </si>
  <si>
    <t>These columns show illustrative LA allocations for 2019-20 based on the central school services block funding formula. These allocations are based on 2017-18 pupil numbers, along with 2017-18 baselines  reported by LAs. These illustrative allocations include transitional protections (gains of up to 2.1%; and reductions of up to 2.5%).</t>
  </si>
  <si>
    <t>These columns illustrate the funding LAs would receive if the central school services block was fully implemented based on the proposed funding formula without any transitional arrangements. These figures are purely illustrative: allocations will be updated annually to reflect the latest data.</t>
  </si>
  <si>
    <t xml:space="preserve">Baseline funding </t>
  </si>
  <si>
    <t>Illustrative NFF funding if formula implemented in full without any transitional arrangements</t>
  </si>
  <si>
    <t xml:space="preserve">Reported spend on ongoing functions in 2017-18
</t>
  </si>
  <si>
    <t>Reported spend on historic commitments in 2017-18</t>
  </si>
  <si>
    <t>Total reported spend in 2017-18</t>
  </si>
  <si>
    <t>Provisional amount NFF would allocate to LAs for ongoing responsibilities
Includes:
- Protections and gains cap</t>
  </si>
  <si>
    <t>Provisional percentage change to funding for ongoing functions in NFF 2018-19</t>
  </si>
  <si>
    <t>Provisional total CSSB NFF funding</t>
  </si>
  <si>
    <t>Provisional percentage change to CSSB funding in 2018-19 over 2017-18 baseline</t>
  </si>
  <si>
    <t>Illustrative amount NFF would allocate to LAs for ongoing responsibilities
Includes:
- Protections and gains cap</t>
  </si>
  <si>
    <t>Illustrative percentage change to funding for ongoing functions in NFF 2019-20</t>
  </si>
  <si>
    <t>Illustrative funding for historic commitments</t>
  </si>
  <si>
    <t>Illustrative total CSSB NFF funding</t>
  </si>
  <si>
    <t>Illustrative percentage change to CSSB funding in 2019-20 over 2017-18 baseline</t>
  </si>
  <si>
    <t xml:space="preserve">Illustrative amount NFF would allocate to LAs for ongoing responsibilities
</t>
  </si>
  <si>
    <t xml:space="preserve">Illustrative percentage change to funding for ongoing functions in NFF </t>
  </si>
  <si>
    <t>Illustrative percentage change to CSSB funding if CSSB implemented in full over 2017-18 baseline</t>
  </si>
  <si>
    <t>[c] = [a] + [b]</t>
  </si>
  <si>
    <t>[f] = [b]</t>
  </si>
  <si>
    <t>[h] =  ([g] - [c]) / [c]</t>
  </si>
  <si>
    <t>[k] = [b]</t>
  </si>
  <si>
    <t>[m] = ([l]- [c]) / [c]</t>
  </si>
  <si>
    <t>[p] = [b]</t>
  </si>
  <si>
    <t>https://www.gov.uk/government/publications/national-funding-formula-tables-for-schools-and-high-needs-2019-to-2020</t>
  </si>
  <si>
    <t>These tables have now been superceded by the 2019-2020 National Funding Formula. Tables which show updated illustrative allocations for 2019-20 and the fully implemented NFF are shown 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</si>
</sst>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quot;£&quot;#,##0"/>
    <numFmt numFmtId="165" formatCode="0.0%"/>
    <numFmt numFmtId="166" formatCode="&quot;£&quot;#,##0,,&quot;m&quot;"/>
    <numFmt numFmtId="167" formatCode="&quot;£&quot;#,##0.00"/>
    <numFmt numFmtId="168" formatCode="_-* #,##0_-;\-* #,##0_-;_-* &quot;-&quot;??_-;_-@_-"/>
  </numFmts>
  <fonts count="24" x14ac:knownFonts="1">
    <font>
      <sz val="12"/>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2"/>
      <color theme="1"/>
      <name val="Arial"/>
      <family val="2"/>
    </font>
    <font>
      <b/>
      <sz val="12"/>
      <color theme="0"/>
      <name val="Arial"/>
      <family val="2"/>
    </font>
    <font>
      <b/>
      <sz val="12"/>
      <color theme="1"/>
      <name val="Arial"/>
      <family val="2"/>
    </font>
    <font>
      <sz val="12"/>
      <color theme="0"/>
      <name val="Arial"/>
      <family val="2"/>
    </font>
    <font>
      <b/>
      <sz val="20"/>
      <color theme="1"/>
      <name val="Arial"/>
      <family val="2"/>
    </font>
    <font>
      <sz val="12"/>
      <color rgb="FF000000"/>
      <name val="Arial"/>
      <family val="2"/>
    </font>
    <font>
      <sz val="12"/>
      <color rgb="FFFFFFFF"/>
      <name val="Arial"/>
      <family val="2"/>
    </font>
    <font>
      <sz val="11"/>
      <color theme="1"/>
      <name val="Arial"/>
      <family val="2"/>
    </font>
    <font>
      <sz val="12"/>
      <name val="Arial"/>
      <family val="2"/>
    </font>
    <font>
      <sz val="20"/>
      <color theme="1"/>
      <name val="Arial"/>
      <family val="2"/>
    </font>
    <font>
      <u/>
      <sz val="11"/>
      <color theme="10"/>
      <name val="Calibri"/>
      <family val="2"/>
      <scheme val="minor"/>
    </font>
    <font>
      <sz val="12"/>
      <color rgb="FFFF0000"/>
      <name val="Arial"/>
      <family val="2"/>
    </font>
    <font>
      <b/>
      <sz val="20"/>
      <name val="Arial"/>
      <family val="2"/>
    </font>
    <font>
      <b/>
      <sz val="12"/>
      <name val="Arial"/>
      <family val="2"/>
    </font>
    <font>
      <b/>
      <sz val="11"/>
      <name val="Arial"/>
      <family val="2"/>
    </font>
    <font>
      <b/>
      <sz val="12"/>
      <color rgb="FFFFFFFF"/>
      <name val="Arial"/>
      <family val="2"/>
    </font>
    <font>
      <b/>
      <sz val="12"/>
      <color rgb="FF000000"/>
      <name val="Arial"/>
      <family val="2"/>
    </font>
    <font>
      <sz val="11"/>
      <color theme="1"/>
      <name val="Symbol"/>
      <family val="1"/>
      <charset val="2"/>
    </font>
    <font>
      <u/>
      <sz val="12"/>
      <color rgb="FF0000FF"/>
      <name val="Arial"/>
      <family val="2"/>
    </font>
    <font>
      <u/>
      <sz val="12"/>
      <color theme="10"/>
      <name val="Arial"/>
      <family val="2"/>
    </font>
  </fonts>
  <fills count="17">
    <fill>
      <patternFill patternType="none"/>
    </fill>
    <fill>
      <patternFill patternType="gray125"/>
    </fill>
    <fill>
      <patternFill patternType="solid">
        <fgColor rgb="FFD9D9D9"/>
        <bgColor rgb="FFD9D9D9"/>
      </patternFill>
    </fill>
    <fill>
      <patternFill patternType="solid">
        <fgColor rgb="FFF3ECCD"/>
        <bgColor rgb="FFF3ECCD"/>
      </patternFill>
    </fill>
    <fill>
      <patternFill patternType="solid">
        <fgColor theme="0" tint="-0.14999847407452621"/>
        <bgColor indexed="64"/>
      </patternFill>
    </fill>
    <fill>
      <patternFill patternType="solid">
        <fgColor theme="0" tint="-0.14999847407452621"/>
        <bgColor rgb="FFFFFFFF"/>
      </patternFill>
    </fill>
    <fill>
      <patternFill patternType="solid">
        <fgColor rgb="FF104F75"/>
        <bgColor indexed="64"/>
      </patternFill>
    </fill>
    <fill>
      <patternFill patternType="solid">
        <fgColor rgb="FF004712"/>
        <bgColor indexed="64"/>
      </patternFill>
    </fill>
    <fill>
      <patternFill patternType="solid">
        <fgColor rgb="FFC2A204"/>
        <bgColor indexed="64"/>
      </patternFill>
    </fill>
    <fill>
      <patternFill patternType="solid">
        <fgColor rgb="FF8A2529"/>
        <bgColor indexed="64"/>
      </patternFill>
    </fill>
    <fill>
      <patternFill patternType="solid">
        <fgColor rgb="FF004712"/>
        <bgColor rgb="FFD4CEDE"/>
      </patternFill>
    </fill>
    <fill>
      <patternFill patternType="solid">
        <fgColor rgb="FFE8D3D4"/>
        <bgColor indexed="64"/>
      </patternFill>
    </fill>
    <fill>
      <patternFill patternType="solid">
        <fgColor rgb="FF104F75"/>
        <bgColor rgb="FF407291"/>
      </patternFill>
    </fill>
    <fill>
      <patternFill patternType="solid">
        <fgColor rgb="FFC2A204"/>
        <bgColor rgb="FFA15154"/>
      </patternFill>
    </fill>
    <fill>
      <patternFill patternType="solid">
        <fgColor theme="0"/>
        <bgColor indexed="64"/>
      </patternFill>
    </fill>
    <fill>
      <patternFill patternType="solid">
        <fgColor theme="0"/>
        <bgColor rgb="FFFFFFFF"/>
      </patternFill>
    </fill>
    <fill>
      <patternFill patternType="solid">
        <fgColor rgb="FFFFFFFF"/>
        <bgColor rgb="FFFFFFFF"/>
      </patternFill>
    </fill>
  </fills>
  <borders count="101">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right/>
      <top style="thin">
        <color rgb="FF000000"/>
      </top>
      <bottom/>
      <diagonal/>
    </border>
    <border>
      <left style="thin">
        <color indexed="64"/>
      </left>
      <right style="medium">
        <color indexed="64"/>
      </right>
      <top style="medium">
        <color indexed="64"/>
      </top>
      <bottom/>
      <diagonal/>
    </border>
    <border>
      <left style="thick">
        <color rgb="FFFF0000"/>
      </left>
      <right style="thick">
        <color rgb="FFFF0000"/>
      </right>
      <top style="thick">
        <color rgb="FFFF0000"/>
      </top>
      <bottom/>
      <diagonal/>
    </border>
    <border>
      <left style="thick">
        <color rgb="FFFF0000"/>
      </left>
      <right style="thick">
        <color rgb="FFFF0000"/>
      </right>
      <top/>
      <bottom style="thick">
        <color rgb="FFFF0000"/>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n">
        <color rgb="FF000000"/>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style="medium">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medium">
        <color indexed="64"/>
      </left>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medium">
        <color indexed="64"/>
      </left>
      <right style="thin">
        <color indexed="64"/>
      </right>
      <top style="thin">
        <color indexed="64"/>
      </top>
      <bottom style="thick">
        <color indexed="64"/>
      </bottom>
      <diagonal/>
    </border>
    <border>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right style="thin">
        <color indexed="64"/>
      </right>
      <top/>
      <bottom style="thick">
        <color indexed="64"/>
      </bottom>
      <diagonal/>
    </border>
    <border>
      <left/>
      <right/>
      <top/>
      <bottom style="thick">
        <color indexed="64"/>
      </bottom>
      <diagonal/>
    </border>
    <border>
      <left style="thin">
        <color indexed="64"/>
      </left>
      <right style="thin">
        <color indexed="64"/>
      </right>
      <top/>
      <bottom style="thick">
        <color indexed="64"/>
      </bottom>
      <diagonal/>
    </border>
    <border>
      <left style="thin">
        <color indexed="64"/>
      </left>
      <right style="medium">
        <color indexed="64"/>
      </right>
      <top style="thin">
        <color indexed="64"/>
      </top>
      <bottom style="thick">
        <color indexed="64"/>
      </bottom>
      <diagonal/>
    </border>
    <border>
      <left style="medium">
        <color indexed="64"/>
      </left>
      <right/>
      <top/>
      <bottom style="thick">
        <color indexed="64"/>
      </bottom>
      <diagonal/>
    </border>
    <border>
      <left style="thin">
        <color indexed="64"/>
      </left>
      <right/>
      <top/>
      <bottom style="thick">
        <color indexed="64"/>
      </bottom>
      <diagonal/>
    </border>
    <border>
      <left style="medium">
        <color indexed="64"/>
      </left>
      <right style="thick">
        <color indexed="64"/>
      </right>
      <top style="medium">
        <color indexed="64"/>
      </top>
      <bottom style="thick">
        <color indexed="64"/>
      </bottom>
      <diagonal/>
    </border>
  </borders>
  <cellStyleXfs count="7">
    <xf numFmtId="0" fontId="0" fillId="0" borderId="0"/>
    <xf numFmtId="9" fontId="4" fillId="0" borderId="0" applyFont="0" applyFill="0" applyBorder="0" applyAlignment="0" applyProtection="0"/>
    <xf numFmtId="0" fontId="3" fillId="0" borderId="0"/>
    <xf numFmtId="9" fontId="3" fillId="0" borderId="0" applyFont="0" applyFill="0" applyBorder="0" applyAlignment="0" applyProtection="0"/>
    <xf numFmtId="0" fontId="14" fillId="0" borderId="0" applyNumberFormat="0" applyFill="0" applyBorder="0" applyAlignment="0" applyProtection="0"/>
    <xf numFmtId="0" fontId="2" fillId="0" borderId="0"/>
    <xf numFmtId="43" fontId="4" fillId="0" borderId="0" applyFont="0" applyFill="0" applyBorder="0" applyAlignment="0" applyProtection="0"/>
  </cellStyleXfs>
  <cellXfs count="458">
    <xf numFmtId="0" fontId="0" fillId="0" borderId="0" xfId="0"/>
    <xf numFmtId="0" fontId="8" fillId="0" borderId="0" xfId="0" applyFont="1" applyAlignment="1" applyProtection="1">
      <alignment horizontal="left" vertical="center"/>
      <protection hidden="1"/>
    </xf>
    <xf numFmtId="0" fontId="4" fillId="0" borderId="0" xfId="0" applyFont="1" applyAlignment="1" applyProtection="1">
      <alignment horizontal="center" vertical="center"/>
      <protection hidden="1"/>
    </xf>
    <xf numFmtId="0" fontId="9" fillId="2" borderId="1" xfId="0" applyFont="1" applyFill="1" applyBorder="1" applyAlignment="1" applyProtection="1">
      <alignment horizontal="center" vertical="center"/>
      <protection hidden="1"/>
    </xf>
    <xf numFmtId="0" fontId="11" fillId="0" borderId="0" xfId="0" applyFont="1" applyProtection="1">
      <protection hidden="1"/>
    </xf>
    <xf numFmtId="0" fontId="4" fillId="0" borderId="0" xfId="0" applyFont="1" applyFill="1" applyAlignment="1" applyProtection="1">
      <alignment horizontal="left" vertical="top"/>
      <protection hidden="1"/>
    </xf>
    <xf numFmtId="0" fontId="4" fillId="0" borderId="0" xfId="0" applyFont="1" applyFill="1" applyAlignment="1" applyProtection="1">
      <alignment horizontal="center" vertical="center"/>
      <protection hidden="1"/>
    </xf>
    <xf numFmtId="0" fontId="11" fillId="0" borderId="0" xfId="0" applyFont="1" applyAlignment="1" applyProtection="1">
      <alignment vertical="top"/>
      <protection hidden="1"/>
    </xf>
    <xf numFmtId="0" fontId="4" fillId="0" borderId="0" xfId="0" applyFont="1" applyAlignment="1" applyProtection="1">
      <alignment horizontal="center" vertical="top"/>
      <protection hidden="1"/>
    </xf>
    <xf numFmtId="0" fontId="4" fillId="0" borderId="19" xfId="0" applyFont="1" applyFill="1" applyBorder="1" applyAlignment="1" applyProtection="1">
      <alignment horizontal="left" vertical="top"/>
      <protection hidden="1"/>
    </xf>
    <xf numFmtId="0" fontId="4" fillId="0" borderId="19" xfId="0" applyFont="1" applyFill="1" applyBorder="1" applyAlignment="1" applyProtection="1">
      <alignment horizontal="center" vertical="top"/>
      <protection hidden="1"/>
    </xf>
    <xf numFmtId="164" fontId="4" fillId="0" borderId="19" xfId="0" applyNumberFormat="1" applyFont="1" applyFill="1" applyBorder="1" applyAlignment="1" applyProtection="1">
      <alignment horizontal="right" indent="2"/>
      <protection hidden="1"/>
    </xf>
    <xf numFmtId="165" fontId="4" fillId="0" borderId="19" xfId="0" applyNumberFormat="1" applyFont="1" applyFill="1" applyBorder="1" applyAlignment="1" applyProtection="1">
      <alignment horizontal="right" indent="2"/>
      <protection hidden="1"/>
    </xf>
    <xf numFmtId="165" fontId="4" fillId="0" borderId="19" xfId="1" applyNumberFormat="1" applyFont="1" applyFill="1" applyBorder="1" applyAlignment="1" applyProtection="1">
      <alignment horizontal="right" indent="2"/>
      <protection hidden="1"/>
    </xf>
    <xf numFmtId="0" fontId="11" fillId="0" borderId="0" xfId="0" applyFont="1" applyFill="1" applyAlignment="1" applyProtection="1">
      <alignment vertical="top"/>
      <protection hidden="1"/>
    </xf>
    <xf numFmtId="0" fontId="4" fillId="0" borderId="2" xfId="0" applyFont="1" applyFill="1" applyBorder="1" applyAlignment="1" applyProtection="1">
      <alignment horizontal="left" vertical="top"/>
      <protection hidden="1"/>
    </xf>
    <xf numFmtId="0" fontId="4" fillId="0" borderId="2" xfId="0" applyFont="1" applyFill="1" applyBorder="1" applyAlignment="1" applyProtection="1">
      <alignment horizontal="center" vertical="top"/>
      <protection hidden="1"/>
    </xf>
    <xf numFmtId="0" fontId="11" fillId="0" borderId="0" xfId="0" applyFont="1" applyFill="1" applyProtection="1">
      <protection hidden="1"/>
    </xf>
    <xf numFmtId="164" fontId="4" fillId="0" borderId="0" xfId="0" applyNumberFormat="1" applyFont="1" applyAlignment="1" applyProtection="1">
      <alignment horizontal="center" vertical="center"/>
      <protection hidden="1"/>
    </xf>
    <xf numFmtId="0" fontId="13" fillId="0" borderId="0" xfId="2" applyFont="1" applyFill="1" applyBorder="1" applyProtection="1">
      <protection hidden="1"/>
    </xf>
    <xf numFmtId="0" fontId="4" fillId="0" borderId="0" xfId="2" applyFont="1" applyAlignment="1" applyProtection="1">
      <alignment wrapText="1"/>
      <protection hidden="1"/>
    </xf>
    <xf numFmtId="0" fontId="15" fillId="0" borderId="0" xfId="2" applyFont="1" applyFill="1" applyAlignment="1" applyProtection="1">
      <alignment horizontal="center" vertical="top" wrapText="1"/>
      <protection hidden="1"/>
    </xf>
    <xf numFmtId="0" fontId="11" fillId="0" borderId="0" xfId="2" applyFont="1" applyFill="1" applyProtection="1">
      <protection hidden="1"/>
    </xf>
    <xf numFmtId="164" fontId="4" fillId="0" borderId="16" xfId="2" applyNumberFormat="1" applyFont="1" applyFill="1" applyBorder="1" applyAlignment="1" applyProtection="1">
      <alignment horizontal="right" indent="2"/>
      <protection hidden="1"/>
    </xf>
    <xf numFmtId="164" fontId="6" fillId="0" borderId="19" xfId="2" applyNumberFormat="1" applyFont="1" applyFill="1" applyBorder="1" applyAlignment="1" applyProtection="1">
      <alignment horizontal="right" indent="2"/>
      <protection hidden="1"/>
    </xf>
    <xf numFmtId="0" fontId="3" fillId="0" borderId="0" xfId="2"/>
    <xf numFmtId="0" fontId="4" fillId="0" borderId="0" xfId="2" applyFont="1" applyFill="1" applyProtection="1">
      <protection hidden="1"/>
    </xf>
    <xf numFmtId="0" fontId="4" fillId="0" borderId="0" xfId="2" applyFont="1" applyAlignment="1" applyProtection="1">
      <alignment vertical="top"/>
      <protection hidden="1"/>
    </xf>
    <xf numFmtId="0" fontId="8" fillId="4" borderId="0" xfId="2" applyFont="1" applyFill="1" applyBorder="1" applyAlignment="1" applyProtection="1">
      <alignment horizontal="left" wrapText="1"/>
      <protection hidden="1"/>
    </xf>
    <xf numFmtId="0" fontId="8" fillId="4" borderId="7" xfId="2" applyFont="1" applyFill="1" applyBorder="1" applyAlignment="1" applyProtection="1">
      <alignment horizontal="left" wrapText="1"/>
      <protection hidden="1"/>
    </xf>
    <xf numFmtId="0" fontId="8" fillId="4" borderId="6" xfId="2" applyFont="1" applyFill="1" applyBorder="1" applyAlignment="1" applyProtection="1">
      <alignment horizontal="left" wrapText="1"/>
      <protection hidden="1"/>
    </xf>
    <xf numFmtId="0" fontId="4" fillId="0" borderId="0" xfId="2" applyFont="1" applyAlignment="1" applyProtection="1">
      <alignment horizontal="center" vertical="top"/>
      <protection hidden="1"/>
    </xf>
    <xf numFmtId="0" fontId="8" fillId="0" borderId="0" xfId="2" applyFont="1" applyProtection="1">
      <protection hidden="1"/>
    </xf>
    <xf numFmtId="0" fontId="13" fillId="0" borderId="0" xfId="2" applyFont="1" applyProtection="1">
      <protection hidden="1"/>
    </xf>
    <xf numFmtId="0" fontId="6" fillId="4" borderId="6" xfId="2" applyFont="1" applyFill="1" applyBorder="1" applyAlignment="1" applyProtection="1">
      <alignment horizontal="left" wrapText="1"/>
      <protection hidden="1"/>
    </xf>
    <xf numFmtId="0" fontId="4" fillId="4" borderId="8" xfId="2" applyFont="1" applyFill="1" applyBorder="1" applyAlignment="1" applyProtection="1">
      <alignment horizontal="left" wrapText="1"/>
      <protection hidden="1"/>
    </xf>
    <xf numFmtId="0" fontId="4" fillId="0" borderId="2" xfId="2" applyFont="1" applyFill="1" applyBorder="1" applyProtection="1">
      <protection hidden="1"/>
    </xf>
    <xf numFmtId="0" fontId="4" fillId="0" borderId="2" xfId="2" applyFont="1" applyFill="1" applyBorder="1" applyAlignment="1" applyProtection="1">
      <alignment horizontal="center"/>
      <protection hidden="1"/>
    </xf>
    <xf numFmtId="164" fontId="4" fillId="0" borderId="2" xfId="2" applyNumberFormat="1" applyFont="1" applyFill="1" applyBorder="1" applyAlignment="1" applyProtection="1">
      <alignment horizontal="right" indent="2"/>
      <protection hidden="1"/>
    </xf>
    <xf numFmtId="165" fontId="4" fillId="0" borderId="2" xfId="3" applyNumberFormat="1" applyFont="1" applyFill="1" applyBorder="1" applyAlignment="1" applyProtection="1">
      <alignment horizontal="right" indent="2"/>
      <protection hidden="1"/>
    </xf>
    <xf numFmtId="0" fontId="4" fillId="4" borderId="0" xfId="2" applyFont="1" applyFill="1" applyBorder="1" applyAlignment="1" applyProtection="1">
      <alignment wrapText="1"/>
      <protection hidden="1"/>
    </xf>
    <xf numFmtId="0" fontId="4" fillId="4" borderId="6" xfId="2" applyFont="1" applyFill="1" applyBorder="1" applyAlignment="1" applyProtection="1">
      <alignment horizontal="left"/>
      <protection hidden="1"/>
    </xf>
    <xf numFmtId="0" fontId="4" fillId="4" borderId="7" xfId="2" applyFont="1" applyFill="1" applyBorder="1" applyAlignment="1" applyProtection="1">
      <alignment wrapText="1"/>
      <protection hidden="1"/>
    </xf>
    <xf numFmtId="0" fontId="4" fillId="0" borderId="28" xfId="2" applyFont="1" applyFill="1" applyBorder="1" applyProtection="1">
      <protection hidden="1"/>
    </xf>
    <xf numFmtId="0" fontId="4" fillId="0" borderId="14" xfId="2" applyFont="1" applyFill="1" applyBorder="1" applyProtection="1">
      <protection hidden="1"/>
    </xf>
    <xf numFmtId="0" fontId="4" fillId="0" borderId="43" xfId="2" applyFont="1" applyFill="1" applyBorder="1" applyProtection="1">
      <protection hidden="1"/>
    </xf>
    <xf numFmtId="0" fontId="4" fillId="0" borderId="44" xfId="2" applyFont="1" applyFill="1" applyBorder="1" applyAlignment="1" applyProtection="1">
      <alignment horizontal="center"/>
      <protection hidden="1"/>
    </xf>
    <xf numFmtId="0" fontId="4" fillId="0" borderId="45" xfId="2" applyFont="1" applyFill="1" applyBorder="1" applyProtection="1">
      <protection hidden="1"/>
    </xf>
    <xf numFmtId="166" fontId="4" fillId="0" borderId="0" xfId="2" applyNumberFormat="1" applyFont="1" applyFill="1" applyProtection="1">
      <protection hidden="1"/>
    </xf>
    <xf numFmtId="164" fontId="4" fillId="0" borderId="27" xfId="0" applyNumberFormat="1" applyFont="1" applyFill="1" applyBorder="1" applyAlignment="1" applyProtection="1">
      <alignment horizontal="right" indent="2"/>
      <protection hidden="1"/>
    </xf>
    <xf numFmtId="164" fontId="4" fillId="0" borderId="46" xfId="0" applyNumberFormat="1" applyFont="1" applyFill="1" applyBorder="1" applyAlignment="1" applyProtection="1">
      <alignment horizontal="right" indent="2"/>
      <protection hidden="1"/>
    </xf>
    <xf numFmtId="164" fontId="4" fillId="0" borderId="47" xfId="0" applyNumberFormat="1" applyFont="1" applyFill="1" applyBorder="1" applyAlignment="1" applyProtection="1">
      <alignment horizontal="right" indent="2"/>
      <protection hidden="1"/>
    </xf>
    <xf numFmtId="0" fontId="4" fillId="0" borderId="23" xfId="0" applyFont="1" applyFill="1" applyBorder="1" applyAlignment="1" applyProtection="1">
      <alignment horizontal="left" vertical="top"/>
      <protection hidden="1"/>
    </xf>
    <xf numFmtId="0" fontId="4" fillId="0" borderId="14" xfId="0" applyFont="1" applyFill="1" applyBorder="1" applyAlignment="1" applyProtection="1">
      <alignment horizontal="left" vertical="top"/>
      <protection hidden="1"/>
    </xf>
    <xf numFmtId="164" fontId="4" fillId="0" borderId="49" xfId="0" applyNumberFormat="1" applyFont="1" applyFill="1" applyBorder="1" applyAlignment="1" applyProtection="1">
      <alignment horizontal="right" indent="2"/>
      <protection hidden="1"/>
    </xf>
    <xf numFmtId="0" fontId="12" fillId="3" borderId="48" xfId="0" applyFont="1" applyFill="1" applyBorder="1" applyAlignment="1" applyProtection="1">
      <alignment vertical="center" wrapText="1"/>
      <protection hidden="1"/>
    </xf>
    <xf numFmtId="0" fontId="12" fillId="4" borderId="3" xfId="0" applyFont="1" applyFill="1" applyBorder="1" applyAlignment="1" applyProtection="1">
      <alignment horizontal="left" vertical="center"/>
      <protection hidden="1"/>
    </xf>
    <xf numFmtId="0" fontId="12" fillId="4" borderId="4" xfId="0" applyFont="1" applyFill="1" applyBorder="1" applyAlignment="1" applyProtection="1">
      <alignment horizontal="center" vertical="center"/>
      <protection hidden="1"/>
    </xf>
    <xf numFmtId="0" fontId="12" fillId="4" borderId="5" xfId="0" applyFont="1" applyFill="1" applyBorder="1" applyAlignment="1" applyProtection="1">
      <alignment horizontal="center" vertical="center"/>
      <protection hidden="1"/>
    </xf>
    <xf numFmtId="0" fontId="16" fillId="4" borderId="6" xfId="0" applyFont="1" applyFill="1" applyBorder="1" applyAlignment="1" applyProtection="1">
      <alignment horizontal="left" vertical="center"/>
      <protection hidden="1"/>
    </xf>
    <xf numFmtId="0" fontId="12" fillId="4" borderId="0" xfId="0" applyFont="1" applyFill="1" applyBorder="1" applyAlignment="1" applyProtection="1">
      <alignment horizontal="center" vertical="center"/>
      <protection hidden="1"/>
    </xf>
    <xf numFmtId="0" fontId="12" fillId="4" borderId="7" xfId="0" applyFont="1" applyFill="1" applyBorder="1" applyAlignment="1" applyProtection="1">
      <alignment horizontal="center" vertical="center"/>
      <protection hidden="1"/>
    </xf>
    <xf numFmtId="0" fontId="12" fillId="4" borderId="8" xfId="0" applyFont="1" applyFill="1" applyBorder="1" applyAlignment="1" applyProtection="1">
      <alignment horizontal="left"/>
      <protection hidden="1"/>
    </xf>
    <xf numFmtId="0" fontId="12" fillId="4" borderId="9" xfId="0" applyFont="1" applyFill="1" applyBorder="1" applyAlignment="1" applyProtection="1">
      <alignment wrapText="1"/>
      <protection hidden="1"/>
    </xf>
    <xf numFmtId="0" fontId="16" fillId="4" borderId="10" xfId="0" applyFont="1" applyFill="1" applyBorder="1" applyAlignment="1" applyProtection="1">
      <alignment horizontal="left" wrapText="1"/>
      <protection hidden="1"/>
    </xf>
    <xf numFmtId="164" fontId="4" fillId="0" borderId="28" xfId="2" applyNumberFormat="1" applyFont="1" applyFill="1" applyBorder="1" applyAlignment="1" applyProtection="1">
      <alignment horizontal="right" indent="2"/>
      <protection hidden="1"/>
    </xf>
    <xf numFmtId="164" fontId="4" fillId="0" borderId="51" xfId="2" applyNumberFormat="1" applyFont="1" applyFill="1" applyBorder="1" applyAlignment="1" applyProtection="1">
      <alignment horizontal="right" indent="2"/>
      <protection hidden="1"/>
    </xf>
    <xf numFmtId="165" fontId="4" fillId="0" borderId="26" xfId="2" applyNumberFormat="1" applyFont="1" applyFill="1" applyBorder="1" applyAlignment="1" applyProtection="1">
      <alignment horizontal="right" indent="2"/>
      <protection hidden="1"/>
    </xf>
    <xf numFmtId="0" fontId="12" fillId="0" borderId="0" xfId="5" applyFont="1" applyProtection="1">
      <protection hidden="1"/>
    </xf>
    <xf numFmtId="0" fontId="12" fillId="0" borderId="0" xfId="5" applyFont="1" applyFill="1" applyProtection="1">
      <protection hidden="1"/>
    </xf>
    <xf numFmtId="0" fontId="16" fillId="0" borderId="0" xfId="5" applyFont="1" applyAlignment="1" applyProtection="1">
      <alignment horizontal="left" vertical="center"/>
      <protection hidden="1"/>
    </xf>
    <xf numFmtId="0" fontId="12" fillId="0" borderId="0" xfId="5" applyFont="1" applyAlignment="1" applyProtection="1">
      <alignment vertical="top"/>
      <protection hidden="1"/>
    </xf>
    <xf numFmtId="0" fontId="12" fillId="0" borderId="0" xfId="5" applyFont="1" applyFill="1" applyAlignment="1" applyProtection="1">
      <alignment horizontal="left" vertical="top"/>
      <protection hidden="1"/>
    </xf>
    <xf numFmtId="0" fontId="12" fillId="0" borderId="0" xfId="5" applyFont="1" applyAlignment="1" applyProtection="1">
      <protection hidden="1"/>
    </xf>
    <xf numFmtId="0" fontId="12" fillId="0" borderId="0" xfId="5" quotePrefix="1" applyFont="1" applyProtection="1">
      <protection hidden="1"/>
    </xf>
    <xf numFmtId="164" fontId="4" fillId="0" borderId="25" xfId="0" applyNumberFormat="1" applyFont="1" applyFill="1" applyBorder="1" applyAlignment="1" applyProtection="1">
      <alignment horizontal="right" indent="2"/>
      <protection hidden="1"/>
    </xf>
    <xf numFmtId="0" fontId="0" fillId="0" borderId="0" xfId="0" applyAlignment="1">
      <alignment horizontal="center" vertical="center"/>
    </xf>
    <xf numFmtId="165" fontId="4" fillId="0" borderId="2" xfId="1" applyNumberFormat="1" applyFont="1" applyFill="1" applyBorder="1" applyAlignment="1" applyProtection="1">
      <alignment horizontal="right" indent="2"/>
      <protection hidden="1"/>
    </xf>
    <xf numFmtId="164" fontId="4" fillId="0" borderId="24" xfId="2" applyNumberFormat="1" applyFont="1" applyFill="1" applyBorder="1" applyAlignment="1" applyProtection="1">
      <alignment horizontal="right" indent="2"/>
      <protection hidden="1"/>
    </xf>
    <xf numFmtId="1" fontId="4" fillId="0" borderId="19" xfId="0" applyNumberFormat="1" applyFont="1" applyFill="1" applyBorder="1" applyAlignment="1" applyProtection="1">
      <alignment horizontal="right" indent="2"/>
      <protection hidden="1"/>
    </xf>
    <xf numFmtId="1" fontId="4" fillId="0" borderId="25" xfId="0" applyNumberFormat="1" applyFont="1" applyFill="1" applyBorder="1" applyAlignment="1" applyProtection="1">
      <alignment horizontal="right" indent="2"/>
      <protection hidden="1"/>
    </xf>
    <xf numFmtId="0" fontId="12" fillId="0" borderId="0" xfId="0" applyFont="1" applyFill="1" applyBorder="1" applyAlignment="1" applyProtection="1">
      <alignment horizontal="center" vertical="center"/>
      <protection hidden="1"/>
    </xf>
    <xf numFmtId="0" fontId="16" fillId="0" borderId="0" xfId="0" applyFont="1" applyFill="1" applyBorder="1" applyAlignment="1" applyProtection="1">
      <alignment horizontal="left" wrapText="1"/>
      <protection hidden="1"/>
    </xf>
    <xf numFmtId="0" fontId="12" fillId="0" borderId="0" xfId="0" quotePrefix="1" applyFont="1" applyFill="1" applyBorder="1" applyAlignment="1" applyProtection="1">
      <alignment wrapText="1"/>
      <protection hidden="1"/>
    </xf>
    <xf numFmtId="164" fontId="4" fillId="0" borderId="53" xfId="0" applyNumberFormat="1" applyFont="1" applyFill="1" applyBorder="1" applyAlignment="1" applyProtection="1">
      <alignment horizontal="right" indent="2"/>
      <protection hidden="1"/>
    </xf>
    <xf numFmtId="1" fontId="4" fillId="0" borderId="53" xfId="0" applyNumberFormat="1" applyFont="1" applyFill="1" applyBorder="1" applyAlignment="1" applyProtection="1">
      <alignment horizontal="right" indent="2"/>
      <protection hidden="1"/>
    </xf>
    <xf numFmtId="1" fontId="4" fillId="0" borderId="47" xfId="0" applyNumberFormat="1" applyFont="1" applyFill="1" applyBorder="1" applyAlignment="1" applyProtection="1">
      <alignment horizontal="right" indent="2"/>
      <protection hidden="1"/>
    </xf>
    <xf numFmtId="167" fontId="4" fillId="0" borderId="27" xfId="0" applyNumberFormat="1" applyFont="1" applyFill="1" applyBorder="1" applyAlignment="1" applyProtection="1">
      <alignment horizontal="right" indent="2"/>
      <protection hidden="1"/>
    </xf>
    <xf numFmtId="168" fontId="4" fillId="0" borderId="19" xfId="6" applyNumberFormat="1" applyFont="1" applyFill="1" applyBorder="1" applyAlignment="1" applyProtection="1">
      <alignment horizontal="right" indent="2"/>
      <protection hidden="1"/>
    </xf>
    <xf numFmtId="0" fontId="7" fillId="6" borderId="2" xfId="0" applyFont="1" applyFill="1" applyBorder="1" applyAlignment="1">
      <alignment horizontal="center" vertical="center" wrapText="1"/>
    </xf>
    <xf numFmtId="0" fontId="7" fillId="7" borderId="16" xfId="2" applyFont="1" applyFill="1" applyBorder="1" applyAlignment="1" applyProtection="1">
      <alignment horizontal="center" vertical="center" wrapText="1"/>
      <protection hidden="1"/>
    </xf>
    <xf numFmtId="0" fontId="7" fillId="7" borderId="26" xfId="2" applyFont="1" applyFill="1" applyBorder="1" applyAlignment="1" applyProtection="1">
      <alignment horizontal="center" vertical="center" wrapText="1"/>
      <protection hidden="1"/>
    </xf>
    <xf numFmtId="0" fontId="7" fillId="8" borderId="28" xfId="2" applyFont="1" applyFill="1" applyBorder="1" applyAlignment="1" applyProtection="1">
      <alignment horizontal="center" vertical="center" wrapText="1"/>
      <protection hidden="1"/>
    </xf>
    <xf numFmtId="0" fontId="7" fillId="8" borderId="26" xfId="2" applyFont="1" applyFill="1" applyBorder="1" applyAlignment="1" applyProtection="1">
      <alignment horizontal="center" vertical="center" wrapText="1"/>
      <protection hidden="1"/>
    </xf>
    <xf numFmtId="0" fontId="7" fillId="8" borderId="14" xfId="2" applyFont="1" applyFill="1" applyBorder="1" applyAlignment="1" applyProtection="1">
      <alignment horizontal="center" vertical="center" wrapText="1"/>
      <protection hidden="1"/>
    </xf>
    <xf numFmtId="0" fontId="7" fillId="9" borderId="14" xfId="0" applyFont="1" applyFill="1" applyBorder="1" applyAlignment="1" applyProtection="1">
      <alignment horizontal="center" vertical="center" wrapText="1"/>
      <protection hidden="1"/>
    </xf>
    <xf numFmtId="0" fontId="7" fillId="9" borderId="2" xfId="0" applyFont="1" applyFill="1" applyBorder="1" applyAlignment="1" applyProtection="1">
      <alignment horizontal="center" vertical="center" wrapText="1"/>
      <protection hidden="1"/>
    </xf>
    <xf numFmtId="0" fontId="7" fillId="7" borderId="21" xfId="2" applyFont="1" applyFill="1" applyBorder="1" applyAlignment="1" applyProtection="1">
      <alignment horizontal="center" vertical="center" wrapText="1"/>
      <protection hidden="1"/>
    </xf>
    <xf numFmtId="0" fontId="7" fillId="7" borderId="14" xfId="2" applyFont="1" applyFill="1" applyBorder="1" applyAlignment="1" applyProtection="1">
      <alignment horizontal="center" vertical="center" wrapText="1"/>
      <protection hidden="1"/>
    </xf>
    <xf numFmtId="0" fontId="7" fillId="6" borderId="38" xfId="2" applyFont="1" applyFill="1" applyBorder="1" applyAlignment="1" applyProtection="1">
      <alignment horizontal="center" vertical="center" wrapText="1"/>
      <protection hidden="1"/>
    </xf>
    <xf numFmtId="0" fontId="7" fillId="6" borderId="21" xfId="2" applyFont="1" applyFill="1" applyBorder="1" applyAlignment="1" applyProtection="1">
      <alignment horizontal="center" vertical="center" wrapText="1"/>
      <protection hidden="1"/>
    </xf>
    <xf numFmtId="0" fontId="7" fillId="6" borderId="28" xfId="2" applyFont="1" applyFill="1" applyBorder="1" applyAlignment="1" applyProtection="1">
      <alignment horizontal="center" vertical="center" wrapText="1"/>
      <protection hidden="1"/>
    </xf>
    <xf numFmtId="0" fontId="7" fillId="6" borderId="14" xfId="2" applyFont="1" applyFill="1" applyBorder="1" applyAlignment="1" applyProtection="1">
      <alignment horizontal="center" vertical="center" wrapText="1"/>
      <protection hidden="1"/>
    </xf>
    <xf numFmtId="0" fontId="7" fillId="9" borderId="39" xfId="2" applyFont="1" applyFill="1" applyBorder="1" applyAlignment="1" applyProtection="1">
      <alignment horizontal="center" vertical="center" wrapText="1"/>
      <protection hidden="1"/>
    </xf>
    <xf numFmtId="0" fontId="7" fillId="7" borderId="39" xfId="2" applyFont="1" applyFill="1" applyBorder="1" applyAlignment="1" applyProtection="1">
      <alignment horizontal="center" vertical="center" wrapText="1"/>
      <protection hidden="1"/>
    </xf>
    <xf numFmtId="0" fontId="7" fillId="7" borderId="40" xfId="2" applyFont="1" applyFill="1" applyBorder="1" applyAlignment="1" applyProtection="1">
      <alignment horizontal="center" vertical="center" wrapText="1"/>
      <protection hidden="1"/>
    </xf>
    <xf numFmtId="0" fontId="7" fillId="8" borderId="39" xfId="2" applyFont="1" applyFill="1" applyBorder="1" applyAlignment="1" applyProtection="1">
      <alignment horizontal="center" vertical="center" wrapText="1"/>
      <protection hidden="1"/>
    </xf>
    <xf numFmtId="0" fontId="7" fillId="8" borderId="21" xfId="2" applyFont="1" applyFill="1" applyBorder="1" applyAlignment="1" applyProtection="1">
      <alignment horizontal="center" vertical="center" wrapText="1"/>
      <protection hidden="1"/>
    </xf>
    <xf numFmtId="0" fontId="7" fillId="8" borderId="40" xfId="2" applyFont="1" applyFill="1" applyBorder="1" applyAlignment="1" applyProtection="1">
      <alignment horizontal="center" vertical="center" wrapText="1"/>
      <protection hidden="1"/>
    </xf>
    <xf numFmtId="0" fontId="7" fillId="9" borderId="38" xfId="2" applyFont="1" applyFill="1" applyBorder="1" applyAlignment="1" applyProtection="1">
      <alignment horizontal="center" vertical="center" wrapText="1"/>
      <protection hidden="1"/>
    </xf>
    <xf numFmtId="0" fontId="7" fillId="9" borderId="22" xfId="2" applyFont="1" applyFill="1" applyBorder="1" applyAlignment="1" applyProtection="1">
      <alignment horizontal="center" vertical="center" wrapText="1"/>
      <protection hidden="1"/>
    </xf>
    <xf numFmtId="0" fontId="7" fillId="9" borderId="28" xfId="2" applyFont="1" applyFill="1" applyBorder="1" applyAlignment="1" applyProtection="1">
      <alignment horizontal="center" vertical="center" wrapText="1"/>
      <protection hidden="1"/>
    </xf>
    <xf numFmtId="0" fontId="7" fillId="9" borderId="16" xfId="2" applyFont="1" applyFill="1" applyBorder="1" applyAlignment="1" applyProtection="1">
      <alignment horizontal="center" vertical="center" wrapText="1"/>
      <protection hidden="1"/>
    </xf>
    <xf numFmtId="0" fontId="7" fillId="6" borderId="2" xfId="2" applyNumberFormat="1" applyFont="1" applyFill="1" applyBorder="1" applyAlignment="1" applyProtection="1">
      <alignment horizontal="center" vertical="center" wrapText="1"/>
      <protection hidden="1"/>
    </xf>
    <xf numFmtId="0" fontId="7" fillId="7" borderId="2" xfId="2" applyNumberFormat="1" applyFont="1" applyFill="1" applyBorder="1" applyAlignment="1" applyProtection="1">
      <alignment horizontal="center" vertical="center" wrapText="1"/>
      <protection hidden="1"/>
    </xf>
    <xf numFmtId="0" fontId="7" fillId="7" borderId="2" xfId="2" applyFont="1" applyFill="1" applyBorder="1" applyAlignment="1" applyProtection="1">
      <alignment horizontal="center" vertical="top" wrapText="1"/>
      <protection hidden="1"/>
    </xf>
    <xf numFmtId="0" fontId="7" fillId="7" borderId="2" xfId="2" quotePrefix="1" applyFont="1" applyFill="1" applyBorder="1" applyAlignment="1" applyProtection="1">
      <alignment horizontal="center" vertical="top" wrapText="1"/>
      <protection hidden="1"/>
    </xf>
    <xf numFmtId="0" fontId="7" fillId="9" borderId="2" xfId="2" applyNumberFormat="1" applyFont="1" applyFill="1" applyBorder="1" applyAlignment="1" applyProtection="1">
      <alignment horizontal="center" vertical="center" wrapText="1"/>
      <protection hidden="1"/>
    </xf>
    <xf numFmtId="0" fontId="7" fillId="8" borderId="2" xfId="2" applyNumberFormat="1" applyFont="1" applyFill="1" applyBorder="1" applyAlignment="1" applyProtection="1">
      <alignment horizontal="center" vertical="center" wrapText="1"/>
      <protection hidden="1"/>
    </xf>
    <xf numFmtId="0" fontId="7" fillId="8" borderId="2" xfId="2" applyFont="1" applyFill="1" applyBorder="1" applyAlignment="1" applyProtection="1">
      <alignment horizontal="center" vertical="top" wrapText="1"/>
      <protection hidden="1"/>
    </xf>
    <xf numFmtId="0" fontId="7" fillId="8" borderId="2" xfId="2" quotePrefix="1" applyFont="1" applyFill="1" applyBorder="1" applyAlignment="1" applyProtection="1">
      <alignment horizontal="center" vertical="top" wrapText="1"/>
      <protection hidden="1"/>
    </xf>
    <xf numFmtId="0" fontId="7" fillId="6" borderId="2" xfId="0" applyFont="1" applyFill="1" applyBorder="1" applyAlignment="1" applyProtection="1">
      <alignment horizontal="center" vertical="center" wrapText="1"/>
      <protection hidden="1"/>
    </xf>
    <xf numFmtId="0" fontId="7" fillId="6" borderId="2" xfId="0" quotePrefix="1" applyFont="1" applyFill="1" applyBorder="1" applyAlignment="1" applyProtection="1">
      <alignment horizontal="center" vertical="center" wrapText="1"/>
      <protection hidden="1"/>
    </xf>
    <xf numFmtId="0" fontId="7" fillId="7" borderId="2" xfId="0" applyFont="1" applyFill="1" applyBorder="1" applyAlignment="1" applyProtection="1">
      <alignment horizontal="center" vertical="center" wrapText="1"/>
      <protection hidden="1"/>
    </xf>
    <xf numFmtId="0" fontId="7" fillId="7" borderId="2" xfId="0" quotePrefix="1" applyFont="1" applyFill="1" applyBorder="1" applyAlignment="1" applyProtection="1">
      <alignment horizontal="center" vertical="center" wrapText="1"/>
      <protection hidden="1"/>
    </xf>
    <xf numFmtId="0" fontId="7" fillId="8" borderId="2" xfId="0" applyFont="1" applyFill="1" applyBorder="1" applyAlignment="1" applyProtection="1">
      <alignment horizontal="center" vertical="center" wrapText="1"/>
      <protection hidden="1"/>
    </xf>
    <xf numFmtId="0" fontId="7" fillId="8" borderId="2" xfId="0" quotePrefix="1" applyFont="1" applyFill="1" applyBorder="1" applyAlignment="1" applyProtection="1">
      <alignment horizontal="center" vertical="center" wrapText="1"/>
      <protection hidden="1"/>
    </xf>
    <xf numFmtId="0" fontId="7" fillId="9" borderId="2" xfId="0" quotePrefix="1" applyFont="1" applyFill="1" applyBorder="1" applyAlignment="1" applyProtection="1">
      <alignment horizontal="center" vertical="center" wrapText="1"/>
      <protection hidden="1"/>
    </xf>
    <xf numFmtId="0" fontId="7" fillId="7" borderId="28" xfId="0" applyFont="1" applyFill="1" applyBorder="1" applyAlignment="1" applyProtection="1">
      <alignment horizontal="center" vertical="center" wrapText="1"/>
      <protection hidden="1"/>
    </xf>
    <xf numFmtId="0" fontId="7" fillId="7" borderId="26" xfId="0" applyFont="1" applyFill="1" applyBorder="1" applyAlignment="1" applyProtection="1">
      <alignment horizontal="center" vertical="center" wrapText="1"/>
      <protection hidden="1"/>
    </xf>
    <xf numFmtId="0" fontId="7" fillId="7" borderId="28" xfId="0" quotePrefix="1" applyFont="1" applyFill="1" applyBorder="1" applyAlignment="1" applyProtection="1">
      <alignment horizontal="center" vertical="center" wrapText="1"/>
      <protection hidden="1"/>
    </xf>
    <xf numFmtId="0" fontId="7" fillId="7" borderId="26" xfId="0" quotePrefix="1" applyFont="1" applyFill="1" applyBorder="1" applyAlignment="1" applyProtection="1">
      <alignment horizontal="center" vertical="center" wrapText="1"/>
      <protection hidden="1"/>
    </xf>
    <xf numFmtId="0" fontId="7" fillId="7" borderId="39" xfId="0" applyFont="1" applyFill="1" applyBorder="1" applyAlignment="1" applyProtection="1">
      <alignment horizontal="center" vertical="center" wrapText="1"/>
      <protection hidden="1"/>
    </xf>
    <xf numFmtId="0" fontId="7" fillId="7" borderId="39" xfId="0" quotePrefix="1" applyFont="1" applyFill="1" applyBorder="1" applyAlignment="1" applyProtection="1">
      <alignment horizontal="center" vertical="center" wrapText="1"/>
      <protection hidden="1"/>
    </xf>
    <xf numFmtId="0" fontId="7" fillId="7" borderId="48" xfId="0" applyFont="1" applyFill="1" applyBorder="1" applyAlignment="1" applyProtection="1">
      <alignment horizontal="center" vertical="center" wrapText="1"/>
      <protection hidden="1"/>
    </xf>
    <xf numFmtId="0" fontId="7" fillId="7" borderId="16" xfId="0" applyFont="1" applyFill="1" applyBorder="1" applyAlignment="1" applyProtection="1">
      <alignment horizontal="center" vertical="center" wrapText="1"/>
      <protection hidden="1"/>
    </xf>
    <xf numFmtId="0" fontId="7" fillId="7" borderId="49" xfId="0" applyFont="1" applyFill="1" applyBorder="1" applyAlignment="1" applyProtection="1">
      <alignment horizontal="center" vertical="center" wrapText="1"/>
      <protection hidden="1"/>
    </xf>
    <xf numFmtId="0" fontId="7" fillId="7" borderId="16" xfId="0" quotePrefix="1" applyFont="1" applyFill="1" applyBorder="1" applyAlignment="1" applyProtection="1">
      <alignment horizontal="center" vertical="center" wrapText="1"/>
      <protection hidden="1"/>
    </xf>
    <xf numFmtId="0" fontId="7" fillId="7" borderId="42" xfId="0" quotePrefix="1" applyFont="1" applyFill="1" applyBorder="1" applyAlignment="1" applyProtection="1">
      <alignment horizontal="center" vertical="center" wrapText="1"/>
      <protection hidden="1"/>
    </xf>
    <xf numFmtId="0" fontId="6" fillId="11" borderId="2" xfId="0" applyFont="1" applyFill="1" applyBorder="1" applyAlignment="1" applyProtection="1">
      <alignment horizontal="left"/>
      <protection hidden="1"/>
    </xf>
    <xf numFmtId="0" fontId="6" fillId="11" borderId="2" xfId="0" applyFont="1" applyFill="1" applyBorder="1" applyAlignment="1" applyProtection="1">
      <alignment horizontal="center"/>
      <protection hidden="1"/>
    </xf>
    <xf numFmtId="0" fontId="6" fillId="11" borderId="14" xfId="0" applyFont="1" applyFill="1" applyBorder="1" applyAlignment="1" applyProtection="1">
      <alignment horizontal="left"/>
      <protection hidden="1"/>
    </xf>
    <xf numFmtId="164" fontId="6" fillId="11" borderId="27" xfId="0" applyNumberFormat="1" applyFont="1" applyFill="1" applyBorder="1" applyAlignment="1" applyProtection="1">
      <alignment horizontal="right" indent="2"/>
      <protection hidden="1"/>
    </xf>
    <xf numFmtId="164" fontId="6" fillId="11" borderId="19" xfId="0" applyNumberFormat="1" applyFont="1" applyFill="1" applyBorder="1" applyAlignment="1" applyProtection="1">
      <alignment horizontal="right" indent="2"/>
      <protection hidden="1"/>
    </xf>
    <xf numFmtId="164" fontId="6" fillId="11" borderId="46" xfId="0" applyNumberFormat="1" applyFont="1" applyFill="1" applyBorder="1" applyAlignment="1" applyProtection="1">
      <alignment horizontal="right" indent="2"/>
      <protection hidden="1"/>
    </xf>
    <xf numFmtId="164" fontId="6" fillId="11" borderId="25" xfId="0" applyNumberFormat="1" applyFont="1" applyFill="1" applyBorder="1" applyAlignment="1" applyProtection="1">
      <alignment horizontal="right" indent="2"/>
      <protection hidden="1"/>
    </xf>
    <xf numFmtId="164" fontId="6" fillId="11" borderId="49" xfId="0" applyNumberFormat="1" applyFont="1" applyFill="1" applyBorder="1" applyAlignment="1" applyProtection="1">
      <alignment horizontal="right" indent="2"/>
      <protection hidden="1"/>
    </xf>
    <xf numFmtId="165" fontId="6" fillId="11" borderId="19" xfId="1" applyNumberFormat="1" applyFont="1" applyFill="1" applyBorder="1" applyAlignment="1" applyProtection="1">
      <alignment horizontal="right" indent="2"/>
      <protection hidden="1"/>
    </xf>
    <xf numFmtId="165" fontId="6" fillId="11" borderId="19" xfId="0" applyNumberFormat="1" applyFont="1" applyFill="1" applyBorder="1" applyAlignment="1" applyProtection="1">
      <alignment horizontal="right" indent="2"/>
      <protection hidden="1"/>
    </xf>
    <xf numFmtId="0" fontId="6" fillId="11" borderId="2" xfId="2" applyFont="1" applyFill="1" applyBorder="1" applyProtection="1">
      <protection hidden="1"/>
    </xf>
    <xf numFmtId="0" fontId="6" fillId="11" borderId="2" xfId="2" applyFont="1" applyFill="1" applyBorder="1" applyAlignment="1" applyProtection="1">
      <alignment horizontal="center"/>
      <protection hidden="1"/>
    </xf>
    <xf numFmtId="164" fontId="6" fillId="11" borderId="2" xfId="2" applyNumberFormat="1" applyFont="1" applyFill="1" applyBorder="1" applyAlignment="1" applyProtection="1">
      <alignment horizontal="right" indent="2"/>
      <protection hidden="1"/>
    </xf>
    <xf numFmtId="165" fontId="6" fillId="11" borderId="2" xfId="1" applyNumberFormat="1" applyFont="1" applyFill="1" applyBorder="1" applyAlignment="1" applyProtection="1">
      <alignment horizontal="right" indent="2"/>
      <protection hidden="1"/>
    </xf>
    <xf numFmtId="0" fontId="6" fillId="11" borderId="14" xfId="2" applyFont="1" applyFill="1" applyBorder="1" applyProtection="1">
      <protection hidden="1"/>
    </xf>
    <xf numFmtId="164" fontId="6" fillId="11" borderId="50" xfId="2" applyNumberFormat="1" applyFont="1" applyFill="1" applyBorder="1" applyAlignment="1" applyProtection="1">
      <alignment horizontal="right" indent="2"/>
      <protection hidden="1"/>
    </xf>
    <xf numFmtId="164" fontId="6" fillId="11" borderId="16" xfId="2" applyNumberFormat="1" applyFont="1" applyFill="1" applyBorder="1" applyAlignment="1" applyProtection="1">
      <alignment horizontal="right" indent="2"/>
      <protection hidden="1"/>
    </xf>
    <xf numFmtId="164" fontId="6" fillId="11" borderId="28" xfId="2" applyNumberFormat="1" applyFont="1" applyFill="1" applyBorder="1" applyAlignment="1" applyProtection="1">
      <alignment horizontal="right" indent="2"/>
      <protection hidden="1"/>
    </xf>
    <xf numFmtId="165" fontId="6" fillId="11" borderId="26" xfId="2" applyNumberFormat="1" applyFont="1" applyFill="1" applyBorder="1" applyAlignment="1" applyProtection="1">
      <alignment horizontal="right" indent="2"/>
      <protection hidden="1"/>
    </xf>
    <xf numFmtId="164" fontId="6" fillId="11" borderId="15" xfId="2" applyNumberFormat="1" applyFont="1" applyFill="1" applyBorder="1" applyAlignment="1" applyProtection="1">
      <alignment horizontal="right" indent="2"/>
      <protection hidden="1"/>
    </xf>
    <xf numFmtId="0" fontId="6" fillId="11" borderId="28" xfId="2" applyFont="1" applyFill="1" applyBorder="1" applyProtection="1">
      <protection hidden="1"/>
    </xf>
    <xf numFmtId="165" fontId="6" fillId="11" borderId="26" xfId="1" applyNumberFormat="1" applyFont="1" applyFill="1" applyBorder="1" applyAlignment="1" applyProtection="1">
      <alignment horizontal="right" indent="2"/>
      <protection hidden="1"/>
    </xf>
    <xf numFmtId="0" fontId="0" fillId="11" borderId="0" xfId="0" applyFill="1"/>
    <xf numFmtId="165" fontId="6" fillId="11" borderId="14" xfId="2" applyNumberFormat="1" applyFont="1" applyFill="1" applyBorder="1" applyAlignment="1" applyProtection="1">
      <alignment horizontal="right" indent="2"/>
      <protection hidden="1"/>
    </xf>
    <xf numFmtId="165" fontId="4" fillId="0" borderId="14" xfId="2" applyNumberFormat="1" applyFont="1" applyFill="1" applyBorder="1" applyAlignment="1" applyProtection="1">
      <alignment horizontal="right" indent="2"/>
      <protection hidden="1"/>
    </xf>
    <xf numFmtId="164" fontId="4" fillId="0" borderId="25" xfId="0" applyNumberFormat="1" applyFont="1" applyFill="1" applyBorder="1" applyAlignment="1" applyProtection="1">
      <protection hidden="1"/>
    </xf>
    <xf numFmtId="164" fontId="6" fillId="11" borderId="46" xfId="0" applyNumberFormat="1" applyFont="1" applyFill="1" applyBorder="1" applyAlignment="1" applyProtection="1">
      <alignment horizontal="right"/>
      <protection hidden="1"/>
    </xf>
    <xf numFmtId="164" fontId="6" fillId="11" borderId="27" xfId="0" applyNumberFormat="1" applyFont="1" applyFill="1" applyBorder="1" applyAlignment="1" applyProtection="1">
      <protection hidden="1"/>
    </xf>
    <xf numFmtId="164" fontId="6" fillId="11" borderId="19" xfId="0" applyNumberFormat="1" applyFont="1" applyFill="1" applyBorder="1" applyAlignment="1" applyProtection="1">
      <protection hidden="1"/>
    </xf>
    <xf numFmtId="3" fontId="6" fillId="11" borderId="19" xfId="0" applyNumberFormat="1" applyFont="1" applyFill="1" applyBorder="1" applyAlignment="1" applyProtection="1">
      <protection hidden="1"/>
    </xf>
    <xf numFmtId="3" fontId="4" fillId="0" borderId="25" xfId="0" applyNumberFormat="1" applyFont="1" applyFill="1" applyBorder="1" applyAlignment="1" applyProtection="1">
      <protection hidden="1"/>
    </xf>
    <xf numFmtId="164" fontId="4" fillId="0" borderId="28" xfId="0" applyNumberFormat="1" applyFont="1" applyFill="1" applyBorder="1" applyAlignment="1" applyProtection="1">
      <protection hidden="1"/>
    </xf>
    <xf numFmtId="165" fontId="13" fillId="0" borderId="0" xfId="2" applyNumberFormat="1" applyFont="1" applyProtection="1">
      <protection hidden="1"/>
    </xf>
    <xf numFmtId="165" fontId="0" fillId="0" borderId="0" xfId="0" applyNumberFormat="1"/>
    <xf numFmtId="0" fontId="17" fillId="6" borderId="2" xfId="2" applyFont="1" applyFill="1" applyBorder="1" applyAlignment="1" applyProtection="1">
      <alignment horizontal="centerContinuous" vertical="top" wrapText="1"/>
      <protection hidden="1"/>
    </xf>
    <xf numFmtId="0" fontId="17" fillId="6" borderId="2" xfId="2" quotePrefix="1" applyFont="1" applyFill="1" applyBorder="1" applyAlignment="1" applyProtection="1">
      <alignment horizontal="centerContinuous" vertical="top" wrapText="1"/>
      <protection hidden="1"/>
    </xf>
    <xf numFmtId="165" fontId="6" fillId="11" borderId="15" xfId="1" applyNumberFormat="1" applyFont="1" applyFill="1" applyBorder="1" applyAlignment="1" applyProtection="1">
      <alignment horizontal="right" indent="2"/>
      <protection hidden="1"/>
    </xf>
    <xf numFmtId="165" fontId="4" fillId="0" borderId="24" xfId="1" applyNumberFormat="1" applyFont="1" applyFill="1" applyBorder="1" applyAlignment="1" applyProtection="1">
      <alignment horizontal="right" indent="2"/>
      <protection hidden="1"/>
    </xf>
    <xf numFmtId="0" fontId="7" fillId="9" borderId="50" xfId="0" applyFont="1" applyFill="1" applyBorder="1" applyAlignment="1" applyProtection="1">
      <alignment horizontal="center" vertical="center" wrapText="1"/>
      <protection hidden="1"/>
    </xf>
    <xf numFmtId="164" fontId="4" fillId="0" borderId="52" xfId="2" applyNumberFormat="1" applyFont="1" applyFill="1" applyBorder="1" applyAlignment="1" applyProtection="1">
      <alignment horizontal="right" indent="2"/>
      <protection hidden="1"/>
    </xf>
    <xf numFmtId="164" fontId="4" fillId="0" borderId="25" xfId="2" applyNumberFormat="1" applyFont="1" applyFill="1" applyBorder="1" applyAlignment="1" applyProtection="1">
      <alignment horizontal="right" indent="2"/>
      <protection hidden="1"/>
    </xf>
    <xf numFmtId="0" fontId="7" fillId="6" borderId="28" xfId="0" applyFont="1" applyFill="1" applyBorder="1" applyAlignment="1">
      <alignment horizontal="center" vertical="center" wrapText="1"/>
    </xf>
    <xf numFmtId="0" fontId="7" fillId="6" borderId="26" xfId="0" applyFont="1" applyFill="1" applyBorder="1" applyAlignment="1">
      <alignment horizontal="center" vertical="center" wrapText="1"/>
    </xf>
    <xf numFmtId="164" fontId="6" fillId="11" borderId="51" xfId="2" applyNumberFormat="1" applyFont="1" applyFill="1" applyBorder="1" applyAlignment="1" applyProtection="1">
      <alignment horizontal="right" indent="2"/>
      <protection hidden="1"/>
    </xf>
    <xf numFmtId="0" fontId="14" fillId="14" borderId="0" xfId="4" applyFill="1" applyAlignment="1" applyProtection="1">
      <alignment vertical="center"/>
      <protection hidden="1"/>
    </xf>
    <xf numFmtId="0" fontId="9" fillId="14" borderId="0" xfId="0" applyFont="1" applyFill="1" applyAlignment="1" applyProtection="1">
      <alignment horizontal="left" vertical="center" wrapText="1"/>
      <protection hidden="1"/>
    </xf>
    <xf numFmtId="0" fontId="9" fillId="14" borderId="0" xfId="0" applyFont="1" applyFill="1" applyAlignment="1" applyProtection="1">
      <alignment vertical="center"/>
      <protection hidden="1"/>
    </xf>
    <xf numFmtId="0" fontId="0" fillId="14" borderId="0" xfId="0" applyFill="1" applyAlignment="1" applyProtection="1">
      <alignment vertical="center"/>
      <protection hidden="1"/>
    </xf>
    <xf numFmtId="0" fontId="9" fillId="15" borderId="0" xfId="0" applyFont="1" applyFill="1" applyAlignment="1" applyProtection="1">
      <alignment vertical="center"/>
      <protection hidden="1"/>
    </xf>
    <xf numFmtId="0" fontId="9" fillId="16" borderId="0" xfId="0" applyFont="1" applyFill="1" applyAlignment="1" applyProtection="1">
      <alignment vertical="center"/>
      <protection hidden="1"/>
    </xf>
    <xf numFmtId="0" fontId="15" fillId="16" borderId="0" xfId="0" applyFont="1" applyFill="1" applyAlignment="1" applyProtection="1">
      <alignment vertical="center"/>
      <protection hidden="1"/>
    </xf>
    <xf numFmtId="0" fontId="12" fillId="0" borderId="0" xfId="5" quotePrefix="1" applyFont="1" applyAlignment="1" applyProtection="1">
      <alignment wrapText="1"/>
      <protection hidden="1"/>
    </xf>
    <xf numFmtId="0" fontId="21" fillId="0" borderId="0" xfId="0" applyFont="1" applyAlignment="1">
      <alignment horizontal="left" vertical="center" indent="8"/>
    </xf>
    <xf numFmtId="0" fontId="16" fillId="4" borderId="30" xfId="2" applyFont="1" applyFill="1" applyBorder="1" applyAlignment="1" applyProtection="1">
      <alignment horizontal="left" wrapText="1"/>
      <protection hidden="1"/>
    </xf>
    <xf numFmtId="0" fontId="16" fillId="4" borderId="55" xfId="2" applyFont="1" applyFill="1" applyBorder="1" applyAlignment="1" applyProtection="1">
      <alignment horizontal="left" wrapText="1"/>
      <protection hidden="1"/>
    </xf>
    <xf numFmtId="0" fontId="12" fillId="4" borderId="30" xfId="2" applyFont="1" applyFill="1" applyBorder="1" applyAlignment="1" applyProtection="1">
      <alignment horizontal="left" wrapText="1"/>
      <protection hidden="1"/>
    </xf>
    <xf numFmtId="0" fontId="17" fillId="4" borderId="30" xfId="2" applyFont="1" applyFill="1" applyBorder="1" applyAlignment="1" applyProtection="1">
      <alignment horizontal="left" wrapText="1"/>
      <protection hidden="1"/>
    </xf>
    <xf numFmtId="0" fontId="12" fillId="4" borderId="23" xfId="2" applyFont="1" applyFill="1" applyBorder="1" applyAlignment="1" applyProtection="1">
      <alignment horizontal="left" wrapText="1"/>
      <protection hidden="1"/>
    </xf>
    <xf numFmtId="0" fontId="9" fillId="14" borderId="0" xfId="0" applyFont="1" applyFill="1" applyAlignment="1" applyProtection="1">
      <alignment horizontal="left" wrapText="1"/>
      <protection hidden="1"/>
    </xf>
    <xf numFmtId="0" fontId="12" fillId="0" borderId="0" xfId="5" applyFont="1" applyAlignment="1" applyProtection="1">
      <alignment wrapText="1"/>
      <protection hidden="1"/>
    </xf>
    <xf numFmtId="0" fontId="1" fillId="0" borderId="0" xfId="2" applyFont="1"/>
    <xf numFmtId="0" fontId="12" fillId="4" borderId="6" xfId="0" applyFont="1" applyFill="1" applyBorder="1" applyAlignment="1" applyProtection="1">
      <alignment horizontal="left" vertical="center" wrapText="1"/>
      <protection hidden="1"/>
    </xf>
    <xf numFmtId="0" fontId="12" fillId="4" borderId="0" xfId="0" applyFont="1" applyFill="1" applyBorder="1" applyAlignment="1" applyProtection="1">
      <alignment horizontal="left" vertical="center" wrapText="1"/>
      <protection hidden="1"/>
    </xf>
    <xf numFmtId="0" fontId="12" fillId="4" borderId="7" xfId="0" applyFont="1" applyFill="1" applyBorder="1" applyAlignment="1" applyProtection="1">
      <alignment horizontal="left" vertical="center" wrapText="1"/>
      <protection hidden="1"/>
    </xf>
    <xf numFmtId="164" fontId="4" fillId="14" borderId="19" xfId="0" applyNumberFormat="1" applyFont="1" applyFill="1" applyBorder="1" applyAlignment="1" applyProtection="1">
      <alignment horizontal="right" indent="2"/>
      <protection hidden="1"/>
    </xf>
    <xf numFmtId="165" fontId="4" fillId="0" borderId="0" xfId="2" applyNumberFormat="1" applyFont="1" applyAlignment="1" applyProtection="1">
      <alignment vertical="top"/>
      <protection hidden="1"/>
    </xf>
    <xf numFmtId="0" fontId="22" fillId="5" borderId="0" xfId="4" quotePrefix="1" applyFont="1" applyFill="1" applyBorder="1" applyAlignment="1" applyProtection="1">
      <alignment horizontal="left" vertical="top"/>
      <protection hidden="1"/>
    </xf>
    <xf numFmtId="0" fontId="16" fillId="4" borderId="55" xfId="2" applyFont="1" applyFill="1" applyBorder="1" applyAlignment="1" applyProtection="1">
      <alignment horizontal="left" vertical="top" wrapText="1"/>
      <protection hidden="1"/>
    </xf>
    <xf numFmtId="0" fontId="9" fillId="5" borderId="24" xfId="0" applyFont="1" applyFill="1" applyBorder="1" applyAlignment="1" applyProtection="1">
      <alignment vertical="top"/>
      <protection hidden="1"/>
    </xf>
    <xf numFmtId="0" fontId="12" fillId="4" borderId="24" xfId="2" quotePrefix="1" applyFont="1" applyFill="1" applyBorder="1" applyAlignment="1" applyProtection="1">
      <alignment horizontal="left" vertical="top" wrapText="1"/>
      <protection hidden="1"/>
    </xf>
    <xf numFmtId="0" fontId="16" fillId="4" borderId="25" xfId="2" applyFont="1" applyFill="1" applyBorder="1" applyAlignment="1" applyProtection="1">
      <alignment horizontal="left" vertical="top" wrapText="1"/>
      <protection hidden="1"/>
    </xf>
    <xf numFmtId="0" fontId="9" fillId="5" borderId="0" xfId="0" quotePrefix="1" applyFont="1" applyFill="1" applyBorder="1" applyAlignment="1" applyProtection="1">
      <alignment horizontal="left" vertical="top" wrapText="1"/>
      <protection hidden="1"/>
    </xf>
    <xf numFmtId="0" fontId="7" fillId="8" borderId="2" xfId="2" applyFont="1" applyFill="1" applyBorder="1" applyAlignment="1" applyProtection="1">
      <alignment horizontal="center" vertical="center" wrapText="1"/>
      <protection hidden="1"/>
    </xf>
    <xf numFmtId="0" fontId="7" fillId="7" borderId="2" xfId="2" applyFont="1" applyFill="1" applyBorder="1" applyAlignment="1" applyProtection="1">
      <alignment horizontal="center" vertical="center" wrapText="1"/>
      <protection hidden="1"/>
    </xf>
    <xf numFmtId="0" fontId="7" fillId="9" borderId="2" xfId="2" applyFont="1" applyFill="1" applyBorder="1" applyAlignment="1" applyProtection="1">
      <alignment horizontal="center" vertical="center" wrapText="1"/>
      <protection hidden="1"/>
    </xf>
    <xf numFmtId="0" fontId="12" fillId="4" borderId="0" xfId="2" quotePrefix="1" applyFont="1" applyFill="1" applyBorder="1" applyAlignment="1" applyProtection="1">
      <alignment horizontal="left" wrapText="1"/>
      <protection hidden="1"/>
    </xf>
    <xf numFmtId="0" fontId="12" fillId="4" borderId="0" xfId="2" quotePrefix="1" applyFont="1" applyFill="1" applyBorder="1" applyAlignment="1" applyProtection="1">
      <alignment horizontal="left" vertical="top" wrapText="1"/>
      <protection hidden="1"/>
    </xf>
    <xf numFmtId="0" fontId="4" fillId="4" borderId="0" xfId="2" quotePrefix="1" applyFont="1" applyFill="1" applyBorder="1" applyAlignment="1" applyProtection="1">
      <alignment horizontal="left" wrapText="1"/>
      <protection hidden="1"/>
    </xf>
    <xf numFmtId="0" fontId="4" fillId="4" borderId="7" xfId="2" quotePrefix="1" applyFont="1" applyFill="1" applyBorder="1" applyAlignment="1" applyProtection="1">
      <alignment horizontal="left" wrapText="1"/>
      <protection hidden="1"/>
    </xf>
    <xf numFmtId="0" fontId="4" fillId="4" borderId="6" xfId="2" applyFont="1" applyFill="1" applyBorder="1" applyAlignment="1" applyProtection="1">
      <alignment horizontal="left" wrapText="1"/>
      <protection hidden="1"/>
    </xf>
    <xf numFmtId="0" fontId="9" fillId="3" borderId="17" xfId="0" applyFont="1" applyFill="1" applyBorder="1" applyAlignment="1" applyProtection="1">
      <alignment horizontal="center" vertical="center"/>
      <protection hidden="1"/>
    </xf>
    <xf numFmtId="0" fontId="16" fillId="0" borderId="0" xfId="0" applyFont="1" applyFill="1" applyBorder="1" applyAlignment="1" applyProtection="1">
      <alignment horizontal="left"/>
      <protection hidden="1"/>
    </xf>
    <xf numFmtId="0" fontId="12" fillId="0" borderId="0" xfId="5" applyFont="1" applyAlignment="1" applyProtection="1">
      <alignment horizontal="center"/>
      <protection hidden="1"/>
    </xf>
    <xf numFmtId="0" fontId="12" fillId="0" borderId="0" xfId="5" applyFont="1" applyFill="1" applyAlignment="1" applyProtection="1">
      <alignment horizontal="center"/>
      <protection hidden="1"/>
    </xf>
    <xf numFmtId="0" fontId="17" fillId="0" borderId="58" xfId="5" applyFont="1" applyBorder="1" applyAlignment="1" applyProtection="1">
      <alignment horizontal="center"/>
      <protection hidden="1"/>
    </xf>
    <xf numFmtId="0" fontId="7" fillId="7" borderId="66" xfId="0" applyFont="1" applyFill="1" applyBorder="1" applyAlignment="1" applyProtection="1">
      <alignment vertical="center" wrapText="1"/>
      <protection hidden="1"/>
    </xf>
    <xf numFmtId="0" fontId="7" fillId="14" borderId="0" xfId="0" applyFont="1" applyFill="1" applyBorder="1" applyAlignment="1" applyProtection="1">
      <alignment vertical="center" wrapText="1"/>
      <protection hidden="1"/>
    </xf>
    <xf numFmtId="0" fontId="14" fillId="0" borderId="59" xfId="4" applyBorder="1" applyAlignment="1" applyProtection="1">
      <alignment horizontal="center"/>
      <protection hidden="1"/>
    </xf>
    <xf numFmtId="0" fontId="5" fillId="7" borderId="68" xfId="0" applyFont="1" applyFill="1" applyBorder="1" applyAlignment="1" applyProtection="1">
      <alignment horizontal="center" vertical="center" wrapText="1"/>
      <protection hidden="1"/>
    </xf>
    <xf numFmtId="0" fontId="7" fillId="7" borderId="38" xfId="0" applyFont="1" applyFill="1" applyBorder="1" applyAlignment="1" applyProtection="1">
      <alignment horizontal="center" vertical="center" wrapText="1"/>
      <protection hidden="1"/>
    </xf>
    <xf numFmtId="0" fontId="7" fillId="7" borderId="40" xfId="0" applyFont="1" applyFill="1" applyBorder="1" applyAlignment="1" applyProtection="1">
      <alignment horizontal="center" vertical="center" wrapText="1"/>
      <protection hidden="1"/>
    </xf>
    <xf numFmtId="0" fontId="7" fillId="7" borderId="69" xfId="0" applyFont="1" applyFill="1" applyBorder="1" applyAlignment="1" applyProtection="1">
      <alignment horizontal="center" vertical="center" wrapText="1"/>
      <protection hidden="1"/>
    </xf>
    <xf numFmtId="0" fontId="7" fillId="7" borderId="21" xfId="0" applyFont="1" applyFill="1" applyBorder="1" applyAlignment="1" applyProtection="1">
      <alignment horizontal="center" vertical="center" wrapText="1"/>
      <protection hidden="1"/>
    </xf>
    <xf numFmtId="0" fontId="6" fillId="11" borderId="28" xfId="0" applyFont="1" applyFill="1" applyBorder="1" applyAlignment="1" applyProtection="1">
      <alignment horizontal="left"/>
      <protection hidden="1"/>
    </xf>
    <xf numFmtId="0" fontId="4" fillId="0" borderId="27" xfId="0" applyFont="1" applyFill="1" applyBorder="1" applyAlignment="1" applyProtection="1">
      <alignment horizontal="left" vertical="top"/>
      <protection hidden="1"/>
    </xf>
    <xf numFmtId="0" fontId="4" fillId="0" borderId="28" xfId="0" applyFont="1" applyFill="1" applyBorder="1" applyAlignment="1" applyProtection="1">
      <alignment horizontal="left" vertical="top"/>
      <protection hidden="1"/>
    </xf>
    <xf numFmtId="0" fontId="4" fillId="0" borderId="43" xfId="0" applyFont="1" applyFill="1" applyBorder="1" applyAlignment="1" applyProtection="1">
      <alignment horizontal="left" vertical="top"/>
      <protection hidden="1"/>
    </xf>
    <xf numFmtId="0" fontId="4" fillId="0" borderId="44" xfId="0" applyFont="1" applyFill="1" applyBorder="1" applyAlignment="1" applyProtection="1">
      <alignment horizontal="center" vertical="top"/>
      <protection hidden="1"/>
    </xf>
    <xf numFmtId="0" fontId="4" fillId="0" borderId="45" xfId="0" applyFont="1" applyFill="1" applyBorder="1" applyAlignment="1" applyProtection="1">
      <alignment horizontal="left" vertical="top"/>
      <protection hidden="1"/>
    </xf>
    <xf numFmtId="164" fontId="4" fillId="0" borderId="43" xfId="0" applyNumberFormat="1" applyFont="1" applyFill="1" applyBorder="1" applyAlignment="1" applyProtection="1">
      <protection hidden="1"/>
    </xf>
    <xf numFmtId="164" fontId="4" fillId="0" borderId="53" xfId="0" applyNumberFormat="1" applyFont="1" applyFill="1" applyBorder="1" applyAlignment="1" applyProtection="1">
      <protection hidden="1"/>
    </xf>
    <xf numFmtId="3" fontId="4" fillId="0" borderId="53" xfId="0" applyNumberFormat="1" applyFont="1" applyFill="1" applyBorder="1" applyAlignment="1" applyProtection="1">
      <protection hidden="1"/>
    </xf>
    <xf numFmtId="164" fontId="4" fillId="0" borderId="70" xfId="0" applyNumberFormat="1" applyFont="1" applyFill="1" applyBorder="1" applyAlignment="1" applyProtection="1">
      <alignment horizontal="right" indent="2"/>
      <protection hidden="1"/>
    </xf>
    <xf numFmtId="164" fontId="4" fillId="0" borderId="71" xfId="0" applyNumberFormat="1" applyFont="1" applyFill="1" applyBorder="1" applyAlignment="1" applyProtection="1">
      <alignment horizontal="right" indent="2"/>
      <protection hidden="1"/>
    </xf>
    <xf numFmtId="167" fontId="4" fillId="0" borderId="70" xfId="0" applyNumberFormat="1" applyFont="1" applyFill="1" applyBorder="1" applyAlignment="1" applyProtection="1">
      <alignment horizontal="right" indent="2"/>
      <protection hidden="1"/>
    </xf>
    <xf numFmtId="168" fontId="4" fillId="0" borderId="47" xfId="6" applyNumberFormat="1" applyFont="1" applyFill="1" applyBorder="1" applyAlignment="1" applyProtection="1">
      <alignment horizontal="right" indent="2"/>
      <protection hidden="1"/>
    </xf>
    <xf numFmtId="164" fontId="4" fillId="0" borderId="72" xfId="0" applyNumberFormat="1" applyFont="1" applyFill="1" applyBorder="1" applyAlignment="1" applyProtection="1">
      <alignment horizontal="right" indent="2"/>
      <protection hidden="1"/>
    </xf>
    <xf numFmtId="0" fontId="7" fillId="8" borderId="2" xfId="2" applyFont="1" applyFill="1" applyBorder="1" applyAlignment="1" applyProtection="1">
      <alignment horizontal="center" vertical="center" wrapText="1"/>
      <protection hidden="1"/>
    </xf>
    <xf numFmtId="0" fontId="7" fillId="7" borderId="2" xfId="2" applyFont="1" applyFill="1" applyBorder="1" applyAlignment="1" applyProtection="1">
      <alignment horizontal="center" vertical="center" wrapText="1"/>
      <protection hidden="1"/>
    </xf>
    <xf numFmtId="0" fontId="6" fillId="4" borderId="35" xfId="0" applyFont="1" applyFill="1" applyBorder="1" applyAlignment="1" applyProtection="1">
      <alignment horizontal="center" vertical="center" wrapText="1"/>
      <protection hidden="1"/>
    </xf>
    <xf numFmtId="0" fontId="6" fillId="4" borderId="41" xfId="0" applyFont="1" applyFill="1" applyBorder="1" applyAlignment="1" applyProtection="1">
      <alignment horizontal="center" vertical="center" wrapText="1"/>
      <protection hidden="1"/>
    </xf>
    <xf numFmtId="0" fontId="6" fillId="4" borderId="27" xfId="0" applyFont="1" applyFill="1" applyBorder="1" applyAlignment="1" applyProtection="1">
      <alignment horizontal="center" vertical="center" wrapText="1"/>
      <protection hidden="1"/>
    </xf>
    <xf numFmtId="0" fontId="6" fillId="4" borderId="36" xfId="0" applyFont="1" applyFill="1" applyBorder="1" applyAlignment="1" applyProtection="1">
      <alignment horizontal="center" vertical="center" wrapText="1"/>
      <protection hidden="1"/>
    </xf>
    <xf numFmtId="0" fontId="6" fillId="4" borderId="18" xfId="0" applyFont="1" applyFill="1" applyBorder="1" applyAlignment="1" applyProtection="1">
      <alignment horizontal="center" vertical="center" wrapText="1"/>
      <protection hidden="1"/>
    </xf>
    <xf numFmtId="0" fontId="6" fillId="4" borderId="19" xfId="0" applyFont="1" applyFill="1" applyBorder="1" applyAlignment="1" applyProtection="1">
      <alignment horizontal="center" vertical="center" wrapText="1"/>
      <protection hidden="1"/>
    </xf>
    <xf numFmtId="0" fontId="6" fillId="4" borderId="37" xfId="0" applyFont="1" applyFill="1" applyBorder="1" applyAlignment="1" applyProtection="1">
      <alignment horizontal="center" vertical="center" wrapText="1"/>
      <protection hidden="1"/>
    </xf>
    <xf numFmtId="0" fontId="6" fillId="4" borderId="30" xfId="0" applyFont="1" applyFill="1" applyBorder="1" applyAlignment="1" applyProtection="1">
      <alignment horizontal="center" vertical="center" wrapText="1"/>
      <protection hidden="1"/>
    </xf>
    <xf numFmtId="0" fontId="6" fillId="4" borderId="23" xfId="0" applyFont="1" applyFill="1" applyBorder="1" applyAlignment="1" applyProtection="1">
      <alignment horizontal="center" vertical="center" wrapText="1"/>
      <protection hidden="1"/>
    </xf>
    <xf numFmtId="0" fontId="5" fillId="7" borderId="3" xfId="0" applyFont="1" applyFill="1" applyBorder="1" applyAlignment="1" applyProtection="1">
      <alignment horizontal="center" vertical="center" wrapText="1"/>
      <protection hidden="1"/>
    </xf>
    <xf numFmtId="0" fontId="5" fillId="7" borderId="4" xfId="0" applyFont="1" applyFill="1" applyBorder="1" applyAlignment="1" applyProtection="1">
      <alignment horizontal="center" vertical="center" wrapText="1"/>
      <protection hidden="1"/>
    </xf>
    <xf numFmtId="0" fontId="5" fillId="7" borderId="5" xfId="0" applyFont="1" applyFill="1" applyBorder="1" applyAlignment="1" applyProtection="1">
      <alignment horizontal="center" vertical="center" wrapText="1"/>
      <protection hidden="1"/>
    </xf>
    <xf numFmtId="0" fontId="0" fillId="4" borderId="6" xfId="0" applyFont="1" applyFill="1" applyBorder="1" applyAlignment="1" applyProtection="1">
      <alignment horizontal="left" vertical="top" wrapText="1"/>
      <protection hidden="1"/>
    </xf>
    <xf numFmtId="0" fontId="0" fillId="4" borderId="0" xfId="0" applyFont="1" applyFill="1" applyBorder="1" applyAlignment="1" applyProtection="1">
      <alignment horizontal="left" vertical="top" wrapText="1"/>
      <protection hidden="1"/>
    </xf>
    <xf numFmtId="0" fontId="0" fillId="4" borderId="7" xfId="0" applyFont="1" applyFill="1" applyBorder="1" applyAlignment="1" applyProtection="1">
      <alignment horizontal="left" vertical="top" wrapText="1"/>
      <protection hidden="1"/>
    </xf>
    <xf numFmtId="0" fontId="12" fillId="3" borderId="11" xfId="0" applyFont="1" applyFill="1" applyBorder="1" applyAlignment="1" applyProtection="1">
      <alignment vertical="center" wrapText="1"/>
      <protection hidden="1"/>
    </xf>
    <xf numFmtId="0" fontId="12" fillId="3" borderId="12" xfId="0" applyFont="1" applyFill="1" applyBorder="1" applyAlignment="1" applyProtection="1">
      <alignment vertical="center" wrapText="1"/>
      <protection hidden="1"/>
    </xf>
    <xf numFmtId="0" fontId="12" fillId="3" borderId="13" xfId="0" applyFont="1" applyFill="1" applyBorder="1" applyAlignment="1" applyProtection="1">
      <alignment vertical="center" wrapText="1"/>
      <protection hidden="1"/>
    </xf>
    <xf numFmtId="0" fontId="12" fillId="3" borderId="11" xfId="0" applyFont="1" applyFill="1" applyBorder="1" applyAlignment="1" applyProtection="1">
      <alignment horizontal="left" vertical="center" wrapText="1"/>
      <protection hidden="1"/>
    </xf>
    <xf numFmtId="0" fontId="12" fillId="3" borderId="12" xfId="0" applyFont="1" applyFill="1" applyBorder="1" applyAlignment="1" applyProtection="1">
      <alignment horizontal="left" vertical="center" wrapText="1"/>
      <protection hidden="1"/>
    </xf>
    <xf numFmtId="0" fontId="12" fillId="3" borderId="13" xfId="0" applyFont="1" applyFill="1" applyBorder="1" applyAlignment="1" applyProtection="1">
      <alignment horizontal="left" vertical="center" wrapText="1"/>
      <protection hidden="1"/>
    </xf>
    <xf numFmtId="0" fontId="17" fillId="0" borderId="60" xfId="5" applyFont="1" applyBorder="1" applyAlignment="1" applyProtection="1">
      <alignment horizontal="center"/>
      <protection hidden="1"/>
    </xf>
    <xf numFmtId="0" fontId="17" fillId="0" borderId="61" xfId="5" applyFont="1" applyBorder="1" applyAlignment="1" applyProtection="1">
      <alignment horizontal="center"/>
      <protection hidden="1"/>
    </xf>
    <xf numFmtId="0" fontId="17" fillId="0" borderId="62" xfId="5" applyFont="1" applyBorder="1" applyAlignment="1" applyProtection="1">
      <alignment horizontal="center"/>
      <protection hidden="1"/>
    </xf>
    <xf numFmtId="0" fontId="14" fillId="0" borderId="63" xfId="4" applyBorder="1" applyAlignment="1" applyProtection="1">
      <alignment horizontal="center"/>
      <protection hidden="1"/>
    </xf>
    <xf numFmtId="0" fontId="17" fillId="0" borderId="64" xfId="5" applyFont="1" applyBorder="1" applyAlignment="1" applyProtection="1">
      <alignment horizontal="center"/>
      <protection hidden="1"/>
    </xf>
    <xf numFmtId="0" fontId="17" fillId="0" borderId="65" xfId="5" applyFont="1" applyBorder="1" applyAlignment="1" applyProtection="1">
      <alignment horizontal="center"/>
      <protection hidden="1"/>
    </xf>
    <xf numFmtId="0" fontId="7" fillId="7" borderId="66" xfId="0" applyFont="1" applyFill="1" applyBorder="1" applyAlignment="1" applyProtection="1">
      <alignment horizontal="center" vertical="center" wrapText="1"/>
      <protection hidden="1"/>
    </xf>
    <xf numFmtId="0" fontId="7" fillId="7" borderId="67" xfId="0" applyFont="1" applyFill="1" applyBorder="1" applyAlignment="1" applyProtection="1">
      <alignment horizontal="center" vertical="center" wrapText="1"/>
      <protection hidden="1"/>
    </xf>
    <xf numFmtId="0" fontId="12" fillId="4" borderId="6" xfId="0" applyFont="1" applyFill="1" applyBorder="1" applyAlignment="1" applyProtection="1">
      <alignment horizontal="left" vertical="center" wrapText="1"/>
      <protection hidden="1"/>
    </xf>
    <xf numFmtId="0" fontId="12" fillId="4" borderId="0" xfId="0" applyFont="1" applyFill="1" applyBorder="1" applyAlignment="1" applyProtection="1">
      <alignment horizontal="left" vertical="center" wrapText="1"/>
      <protection hidden="1"/>
    </xf>
    <xf numFmtId="0" fontId="12" fillId="4" borderId="7" xfId="0" applyFont="1" applyFill="1" applyBorder="1" applyAlignment="1" applyProtection="1">
      <alignment horizontal="left" vertical="center" wrapText="1"/>
      <protection hidden="1"/>
    </xf>
    <xf numFmtId="0" fontId="6" fillId="0" borderId="0" xfId="0" applyFont="1" applyBorder="1" applyAlignment="1" applyProtection="1">
      <alignment horizontal="right" vertical="center" wrapText="1"/>
      <protection hidden="1"/>
    </xf>
    <xf numFmtId="0" fontId="6" fillId="4" borderId="17" xfId="0" applyFont="1" applyFill="1" applyBorder="1" applyAlignment="1" applyProtection="1">
      <alignment horizontal="center" vertical="center" wrapText="1"/>
      <protection hidden="1"/>
    </xf>
    <xf numFmtId="0" fontId="5" fillId="8" borderId="14" xfId="0" applyFont="1" applyFill="1" applyBorder="1" applyAlignment="1" applyProtection="1">
      <alignment horizontal="center" vertical="center" wrapText="1"/>
      <protection hidden="1"/>
    </xf>
    <xf numFmtId="0" fontId="5" fillId="8" borderId="15" xfId="0" applyFont="1" applyFill="1" applyBorder="1" applyAlignment="1" applyProtection="1">
      <alignment horizontal="center" vertical="center" wrapText="1"/>
      <protection hidden="1"/>
    </xf>
    <xf numFmtId="0" fontId="5" fillId="8" borderId="16" xfId="0" applyFont="1" applyFill="1" applyBorder="1" applyAlignment="1" applyProtection="1">
      <alignment horizontal="center" vertical="center" wrapText="1"/>
      <protection hidden="1"/>
    </xf>
    <xf numFmtId="0" fontId="12" fillId="3" borderId="11" xfId="0" applyFont="1" applyFill="1" applyBorder="1" applyAlignment="1" applyProtection="1">
      <alignment horizontal="left" vertical="top" wrapText="1"/>
      <protection hidden="1"/>
    </xf>
    <xf numFmtId="0" fontId="12" fillId="3" borderId="12" xfId="0" applyFont="1" applyFill="1" applyBorder="1" applyAlignment="1" applyProtection="1">
      <alignment horizontal="left" vertical="top" wrapText="1"/>
      <protection hidden="1"/>
    </xf>
    <xf numFmtId="0" fontId="12" fillId="3" borderId="13" xfId="0" applyFont="1" applyFill="1" applyBorder="1" applyAlignment="1" applyProtection="1">
      <alignment horizontal="left" vertical="top" wrapText="1"/>
      <protection hidden="1"/>
    </xf>
    <xf numFmtId="0" fontId="5" fillId="6" borderId="14" xfId="0" applyFont="1" applyFill="1" applyBorder="1" applyAlignment="1" applyProtection="1">
      <alignment horizontal="center" vertical="center" wrapText="1"/>
      <protection hidden="1"/>
    </xf>
    <xf numFmtId="0" fontId="5" fillId="6" borderId="15" xfId="0" applyFont="1" applyFill="1" applyBorder="1" applyAlignment="1" applyProtection="1">
      <alignment horizontal="center" vertical="center" wrapText="1"/>
      <protection hidden="1"/>
    </xf>
    <xf numFmtId="0" fontId="5" fillId="6" borderId="16" xfId="0" applyFont="1" applyFill="1" applyBorder="1" applyAlignment="1" applyProtection="1">
      <alignment horizontal="center" vertical="center" wrapText="1"/>
      <protection hidden="1"/>
    </xf>
    <xf numFmtId="0" fontId="5" fillId="9" borderId="21" xfId="0" applyFont="1" applyFill="1" applyBorder="1" applyAlignment="1" applyProtection="1">
      <alignment horizontal="center" vertical="center" wrapText="1"/>
      <protection hidden="1"/>
    </xf>
    <xf numFmtId="0" fontId="5" fillId="9" borderId="20" xfId="0" applyFont="1" applyFill="1" applyBorder="1" applyAlignment="1" applyProtection="1">
      <alignment horizontal="center" vertical="center" wrapText="1"/>
      <protection hidden="1"/>
    </xf>
    <xf numFmtId="0" fontId="5" fillId="9" borderId="22" xfId="0" applyFont="1" applyFill="1" applyBorder="1" applyAlignment="1" applyProtection="1">
      <alignment horizontal="center" vertical="center" wrapText="1"/>
      <protection hidden="1"/>
    </xf>
    <xf numFmtId="0" fontId="5" fillId="7" borderId="21" xfId="0" applyFont="1" applyFill="1" applyBorder="1" applyAlignment="1" applyProtection="1">
      <alignment horizontal="center" vertical="center" wrapText="1"/>
      <protection hidden="1"/>
    </xf>
    <xf numFmtId="0" fontId="5" fillId="7" borderId="20" xfId="0" applyFont="1" applyFill="1" applyBorder="1" applyAlignment="1" applyProtection="1">
      <alignment horizontal="center" vertical="center" wrapText="1"/>
      <protection hidden="1"/>
    </xf>
    <xf numFmtId="0" fontId="5" fillId="7" borderId="22" xfId="0" applyFont="1" applyFill="1" applyBorder="1" applyAlignment="1" applyProtection="1">
      <alignment horizontal="center" vertical="center" wrapText="1"/>
      <protection hidden="1"/>
    </xf>
    <xf numFmtId="0" fontId="20" fillId="3" borderId="33" xfId="0" applyFont="1" applyFill="1" applyBorder="1" applyAlignment="1" applyProtection="1">
      <alignment horizontal="center" vertical="center" wrapText="1"/>
      <protection hidden="1"/>
    </xf>
    <xf numFmtId="0" fontId="20" fillId="3" borderId="0" xfId="0" applyFont="1" applyFill="1" applyBorder="1" applyAlignment="1" applyProtection="1">
      <alignment horizontal="center" vertical="center" wrapText="1"/>
      <protection hidden="1"/>
    </xf>
    <xf numFmtId="0" fontId="9" fillId="2" borderId="56" xfId="0" applyFont="1" applyFill="1" applyBorder="1" applyAlignment="1" applyProtection="1">
      <alignment horizontal="center" vertical="center" wrapText="1"/>
      <protection hidden="1"/>
    </xf>
    <xf numFmtId="0" fontId="9" fillId="2" borderId="0" xfId="0" applyFont="1" applyFill="1" applyBorder="1" applyAlignment="1" applyProtection="1">
      <alignment horizontal="center" vertical="center" wrapText="1"/>
      <protection hidden="1"/>
    </xf>
    <xf numFmtId="0" fontId="19" fillId="12" borderId="56" xfId="0" applyFont="1" applyFill="1" applyBorder="1" applyAlignment="1" applyProtection="1">
      <alignment horizontal="center" vertical="center" wrapText="1"/>
      <protection hidden="1"/>
    </xf>
    <xf numFmtId="0" fontId="19" fillId="12" borderId="0" xfId="0" applyFont="1" applyFill="1" applyBorder="1" applyAlignment="1" applyProtection="1">
      <alignment horizontal="center" vertical="center" wrapText="1"/>
      <protection hidden="1"/>
    </xf>
    <xf numFmtId="0" fontId="7" fillId="10" borderId="56" xfId="0" applyFont="1" applyFill="1" applyBorder="1" applyAlignment="1" applyProtection="1">
      <alignment horizontal="center" vertical="center" wrapText="1"/>
      <protection hidden="1"/>
    </xf>
    <xf numFmtId="0" fontId="7" fillId="10" borderId="0" xfId="0" applyFont="1" applyFill="1" applyBorder="1" applyAlignment="1" applyProtection="1">
      <alignment horizontal="center" vertical="center" wrapText="1"/>
      <protection hidden="1"/>
    </xf>
    <xf numFmtId="0" fontId="19" fillId="13" borderId="56" xfId="0" applyFont="1" applyFill="1" applyBorder="1" applyAlignment="1" applyProtection="1">
      <alignment horizontal="center" vertical="center" wrapText="1"/>
      <protection hidden="1"/>
    </xf>
    <xf numFmtId="0" fontId="19" fillId="13" borderId="0" xfId="0" applyFont="1" applyFill="1" applyBorder="1" applyAlignment="1" applyProtection="1">
      <alignment horizontal="center" vertical="center" wrapText="1"/>
      <protection hidden="1"/>
    </xf>
    <xf numFmtId="164" fontId="5" fillId="9" borderId="0" xfId="0" applyNumberFormat="1" applyFont="1" applyFill="1" applyAlignment="1" applyProtection="1">
      <alignment horizontal="center" vertical="center" wrapText="1"/>
      <protection hidden="1"/>
    </xf>
    <xf numFmtId="0" fontId="12" fillId="4" borderId="6" xfId="0" applyFont="1" applyFill="1" applyBorder="1" applyAlignment="1" applyProtection="1">
      <alignment horizontal="left" vertical="top" wrapText="1"/>
      <protection hidden="1"/>
    </xf>
    <xf numFmtId="0" fontId="12" fillId="4" borderId="0" xfId="0" applyFont="1" applyFill="1" applyBorder="1" applyAlignment="1" applyProtection="1">
      <alignment horizontal="left" vertical="top" wrapText="1"/>
      <protection hidden="1"/>
    </xf>
    <xf numFmtId="0" fontId="12" fillId="4" borderId="7" xfId="0" applyFont="1" applyFill="1" applyBorder="1" applyAlignment="1" applyProtection="1">
      <alignment horizontal="left" vertical="top" wrapText="1"/>
      <protection hidden="1"/>
    </xf>
    <xf numFmtId="0" fontId="12" fillId="5" borderId="0" xfId="2" quotePrefix="1" applyFont="1" applyFill="1" applyBorder="1" applyAlignment="1" applyProtection="1">
      <alignment horizontal="left" vertical="top" wrapText="1"/>
      <protection hidden="1"/>
    </xf>
    <xf numFmtId="0" fontId="12" fillId="5" borderId="55" xfId="2" quotePrefix="1" applyFont="1" applyFill="1" applyBorder="1" applyAlignment="1" applyProtection="1">
      <alignment horizontal="left" vertical="top" wrapText="1"/>
      <protection hidden="1"/>
    </xf>
    <xf numFmtId="0" fontId="12" fillId="5" borderId="0" xfId="4" quotePrefix="1" applyFont="1" applyFill="1" applyBorder="1" applyAlignment="1" applyProtection="1">
      <alignment horizontal="left" vertical="top" wrapText="1"/>
      <protection hidden="1"/>
    </xf>
    <xf numFmtId="0" fontId="12" fillId="5" borderId="55" xfId="4" quotePrefix="1" applyFont="1" applyFill="1" applyBorder="1" applyAlignment="1" applyProtection="1">
      <alignment horizontal="left" vertical="top" wrapText="1"/>
      <protection hidden="1"/>
    </xf>
    <xf numFmtId="0" fontId="9" fillId="5" borderId="0" xfId="0" quotePrefix="1" applyFont="1" applyFill="1" applyBorder="1" applyAlignment="1" applyProtection="1">
      <alignment horizontal="left" vertical="top" wrapText="1"/>
      <protection hidden="1"/>
    </xf>
    <xf numFmtId="0" fontId="9" fillId="5" borderId="55" xfId="0" quotePrefix="1" applyFont="1" applyFill="1" applyBorder="1" applyAlignment="1" applyProtection="1">
      <alignment horizontal="left" vertical="top" wrapText="1"/>
      <protection hidden="1"/>
    </xf>
    <xf numFmtId="0" fontId="12" fillId="3" borderId="11" xfId="2" applyFont="1" applyFill="1" applyBorder="1" applyAlignment="1" applyProtection="1">
      <alignment horizontal="center" vertical="center" wrapText="1"/>
      <protection hidden="1"/>
    </xf>
    <xf numFmtId="0" fontId="12" fillId="3" borderId="12" xfId="2" applyFont="1" applyFill="1" applyBorder="1" applyAlignment="1" applyProtection="1">
      <alignment horizontal="center" vertical="center" wrapText="1"/>
      <protection hidden="1"/>
    </xf>
    <xf numFmtId="0" fontId="12" fillId="3" borderId="13" xfId="2" applyFont="1" applyFill="1" applyBorder="1" applyAlignment="1" applyProtection="1">
      <alignment horizontal="center" vertical="center" wrapText="1"/>
      <protection hidden="1"/>
    </xf>
    <xf numFmtId="0" fontId="9" fillId="3" borderId="11" xfId="2" applyFont="1" applyFill="1" applyBorder="1" applyAlignment="1" applyProtection="1">
      <alignment horizontal="center" vertical="center" wrapText="1"/>
      <protection hidden="1"/>
    </xf>
    <xf numFmtId="0" fontId="9" fillId="3" borderId="12" xfId="2" applyFont="1" applyFill="1" applyBorder="1" applyAlignment="1" applyProtection="1">
      <alignment horizontal="center" vertical="center" wrapText="1"/>
      <protection hidden="1"/>
    </xf>
    <xf numFmtId="0" fontId="9" fillId="3" borderId="13" xfId="2" applyFont="1" applyFill="1" applyBorder="1" applyAlignment="1" applyProtection="1">
      <alignment horizontal="center" vertical="center" wrapText="1"/>
      <protection hidden="1"/>
    </xf>
    <xf numFmtId="0" fontId="6" fillId="4" borderId="17" xfId="2" applyFont="1" applyFill="1" applyBorder="1" applyAlignment="1" applyProtection="1">
      <alignment horizontal="center" vertical="center" wrapText="1"/>
      <protection hidden="1"/>
    </xf>
    <xf numFmtId="0" fontId="6" fillId="4" borderId="18" xfId="2" applyFont="1" applyFill="1" applyBorder="1" applyAlignment="1" applyProtection="1">
      <alignment horizontal="center" vertical="center" wrapText="1"/>
      <protection hidden="1"/>
    </xf>
    <xf numFmtId="0" fontId="6" fillId="4" borderId="19" xfId="2" applyFont="1" applyFill="1" applyBorder="1" applyAlignment="1" applyProtection="1">
      <alignment horizontal="center" vertical="center" wrapText="1"/>
      <protection hidden="1"/>
    </xf>
    <xf numFmtId="0" fontId="7" fillId="8" borderId="2" xfId="2" applyFont="1" applyFill="1" applyBorder="1" applyAlignment="1" applyProtection="1">
      <alignment horizontal="center" vertical="center" wrapText="1"/>
      <protection hidden="1"/>
    </xf>
    <xf numFmtId="0" fontId="7" fillId="7" borderId="2" xfId="2" applyFont="1" applyFill="1" applyBorder="1" applyAlignment="1" applyProtection="1">
      <alignment horizontal="center" vertical="center" wrapText="1"/>
      <protection hidden="1"/>
    </xf>
    <xf numFmtId="0" fontId="7" fillId="6" borderId="17" xfId="2" applyFont="1" applyFill="1" applyBorder="1" applyAlignment="1" applyProtection="1">
      <alignment horizontal="center" vertical="center" wrapText="1"/>
      <protection hidden="1"/>
    </xf>
    <xf numFmtId="0" fontId="7" fillId="6" borderId="19" xfId="2" applyFont="1" applyFill="1" applyBorder="1" applyAlignment="1" applyProtection="1">
      <alignment horizontal="center" vertical="center" wrapText="1"/>
      <protection hidden="1"/>
    </xf>
    <xf numFmtId="0" fontId="7" fillId="6" borderId="2" xfId="2" applyFont="1" applyFill="1" applyBorder="1" applyAlignment="1" applyProtection="1">
      <alignment horizontal="center" vertical="center" wrapText="1"/>
      <protection hidden="1"/>
    </xf>
    <xf numFmtId="0" fontId="18" fillId="9" borderId="14" xfId="2" applyFont="1" applyFill="1" applyBorder="1" applyAlignment="1" applyProtection="1">
      <alignment horizontal="center" vertical="top" wrapText="1"/>
      <protection hidden="1"/>
    </xf>
    <xf numFmtId="0" fontId="18" fillId="9" borderId="15" xfId="2" applyFont="1" applyFill="1" applyBorder="1" applyAlignment="1" applyProtection="1">
      <alignment horizontal="center" vertical="top" wrapText="1"/>
      <protection hidden="1"/>
    </xf>
    <xf numFmtId="0" fontId="18" fillId="9" borderId="16" xfId="2" applyFont="1" applyFill="1" applyBorder="1" applyAlignment="1" applyProtection="1">
      <alignment horizontal="center" vertical="top" wrapText="1"/>
      <protection hidden="1"/>
    </xf>
    <xf numFmtId="0" fontId="7" fillId="9" borderId="2" xfId="2" applyFont="1" applyFill="1" applyBorder="1" applyAlignment="1" applyProtection="1">
      <alignment horizontal="center" vertical="center" wrapText="1"/>
      <protection hidden="1"/>
    </xf>
    <xf numFmtId="0" fontId="5" fillId="7" borderId="23" xfId="2" applyFont="1" applyFill="1" applyBorder="1" applyAlignment="1" applyProtection="1">
      <alignment horizontal="center" vertical="center" wrapText="1"/>
      <protection hidden="1"/>
    </xf>
    <xf numFmtId="0" fontId="5" fillId="7" borderId="24" xfId="2" applyFont="1" applyFill="1" applyBorder="1" applyAlignment="1" applyProtection="1">
      <alignment horizontal="center" vertical="center" wrapText="1"/>
      <protection hidden="1"/>
    </xf>
    <xf numFmtId="0" fontId="5" fillId="7" borderId="25" xfId="2" applyFont="1" applyFill="1" applyBorder="1" applyAlignment="1" applyProtection="1">
      <alignment horizontal="center" vertical="center" wrapText="1"/>
      <protection hidden="1"/>
    </xf>
    <xf numFmtId="0" fontId="5" fillId="9" borderId="23" xfId="2" applyFont="1" applyFill="1" applyBorder="1" applyAlignment="1" applyProtection="1">
      <alignment horizontal="center" vertical="center" wrapText="1"/>
      <protection hidden="1"/>
    </xf>
    <xf numFmtId="0" fontId="5" fillId="9" borderId="24" xfId="2" applyFont="1" applyFill="1" applyBorder="1" applyAlignment="1" applyProtection="1">
      <alignment horizontal="center" vertical="center" wrapText="1"/>
      <protection hidden="1"/>
    </xf>
    <xf numFmtId="0" fontId="5" fillId="9" borderId="25" xfId="2" applyFont="1" applyFill="1" applyBorder="1" applyAlignment="1" applyProtection="1">
      <alignment horizontal="center" vertical="center" wrapText="1"/>
      <protection hidden="1"/>
    </xf>
    <xf numFmtId="0" fontId="5" fillId="6" borderId="21" xfId="2" applyFont="1" applyFill="1" applyBorder="1" applyAlignment="1" applyProtection="1">
      <alignment horizontal="center" vertical="center" wrapText="1"/>
      <protection hidden="1"/>
    </xf>
    <xf numFmtId="0" fontId="5" fillId="6" borderId="20" xfId="2" applyFont="1" applyFill="1" applyBorder="1" applyAlignment="1" applyProtection="1">
      <alignment horizontal="center" vertical="center" wrapText="1"/>
      <protection hidden="1"/>
    </xf>
    <xf numFmtId="0" fontId="5" fillId="6" borderId="22" xfId="2" applyFont="1" applyFill="1" applyBorder="1" applyAlignment="1" applyProtection="1">
      <alignment horizontal="center" vertical="center" wrapText="1"/>
      <protection hidden="1"/>
    </xf>
    <xf numFmtId="0" fontId="5" fillId="8" borderId="23" xfId="2" applyFont="1" applyFill="1" applyBorder="1" applyAlignment="1" applyProtection="1">
      <alignment horizontal="center" vertical="center" wrapText="1"/>
      <protection hidden="1"/>
    </xf>
    <xf numFmtId="0" fontId="5" fillId="8" borderId="24" xfId="2" applyFont="1" applyFill="1" applyBorder="1" applyAlignment="1" applyProtection="1">
      <alignment horizontal="center" vertical="center" wrapText="1"/>
      <protection hidden="1"/>
    </xf>
    <xf numFmtId="0" fontId="5" fillId="8" borderId="25" xfId="2" applyFont="1" applyFill="1" applyBorder="1" applyAlignment="1" applyProtection="1">
      <alignment horizontal="center" vertical="center" wrapText="1"/>
      <protection hidden="1"/>
    </xf>
    <xf numFmtId="0" fontId="9" fillId="3" borderId="33" xfId="0" applyFont="1" applyFill="1" applyBorder="1" applyAlignment="1" applyProtection="1">
      <alignment horizontal="center" vertical="center" wrapText="1"/>
      <protection hidden="1"/>
    </xf>
    <xf numFmtId="0" fontId="9" fillId="3" borderId="0" xfId="0" applyFont="1" applyFill="1" applyBorder="1" applyAlignment="1" applyProtection="1">
      <alignment horizontal="center" vertical="center" wrapText="1"/>
      <protection hidden="1"/>
    </xf>
    <xf numFmtId="0" fontId="10" fillId="12" borderId="56" xfId="0" applyFont="1" applyFill="1" applyBorder="1" applyAlignment="1" applyProtection="1">
      <alignment horizontal="center" vertical="center" wrapText="1"/>
      <protection hidden="1"/>
    </xf>
    <xf numFmtId="0" fontId="10" fillId="12" borderId="0" xfId="0" applyFont="1" applyFill="1" applyBorder="1" applyAlignment="1" applyProtection="1">
      <alignment horizontal="center" vertical="center" wrapText="1"/>
      <protection hidden="1"/>
    </xf>
    <xf numFmtId="0" fontId="10" fillId="13" borderId="56" xfId="0" applyFont="1" applyFill="1" applyBorder="1" applyAlignment="1" applyProtection="1">
      <alignment horizontal="center" vertical="center" wrapText="1"/>
      <protection hidden="1"/>
    </xf>
    <xf numFmtId="0" fontId="10" fillId="13" borderId="0" xfId="0" applyFont="1" applyFill="1" applyBorder="1" applyAlignment="1" applyProtection="1">
      <alignment horizontal="center" vertical="center" wrapText="1"/>
      <protection hidden="1"/>
    </xf>
    <xf numFmtId="164" fontId="7" fillId="9" borderId="0" xfId="0" applyNumberFormat="1" applyFont="1" applyFill="1" applyAlignment="1" applyProtection="1">
      <alignment horizontal="center" vertical="center" wrapText="1"/>
      <protection hidden="1"/>
    </xf>
    <xf numFmtId="0" fontId="12" fillId="4" borderId="0" xfId="2" quotePrefix="1" applyFont="1" applyFill="1" applyBorder="1" applyAlignment="1" applyProtection="1">
      <alignment horizontal="left" wrapText="1"/>
      <protection hidden="1"/>
    </xf>
    <xf numFmtId="0" fontId="12" fillId="4" borderId="55" xfId="2" quotePrefix="1" applyFont="1" applyFill="1" applyBorder="1" applyAlignment="1" applyProtection="1">
      <alignment horizontal="left" wrapText="1"/>
      <protection hidden="1"/>
    </xf>
    <xf numFmtId="0" fontId="12" fillId="4" borderId="0" xfId="2" quotePrefix="1" applyFont="1" applyFill="1" applyBorder="1" applyAlignment="1" applyProtection="1">
      <alignment horizontal="left" vertical="top" wrapText="1"/>
      <protection hidden="1"/>
    </xf>
    <xf numFmtId="0" fontId="12" fillId="4" borderId="55" xfId="2" quotePrefix="1" applyFont="1" applyFill="1" applyBorder="1" applyAlignment="1" applyProtection="1">
      <alignment horizontal="left" vertical="top" wrapText="1"/>
      <protection hidden="1"/>
    </xf>
    <xf numFmtId="0" fontId="12" fillId="4" borderId="29" xfId="2" applyFont="1" applyFill="1" applyBorder="1" applyAlignment="1" applyProtection="1">
      <alignment horizontal="left" vertical="top" wrapText="1"/>
      <protection hidden="1"/>
    </xf>
    <xf numFmtId="0" fontId="12" fillId="4" borderId="33" xfId="2" applyFont="1" applyFill="1" applyBorder="1" applyAlignment="1" applyProtection="1">
      <alignment horizontal="left" vertical="top" wrapText="1"/>
      <protection hidden="1"/>
    </xf>
    <xf numFmtId="0" fontId="12" fillId="4" borderId="32" xfId="2" applyFont="1" applyFill="1" applyBorder="1" applyAlignment="1" applyProtection="1">
      <alignment horizontal="left" vertical="top" wrapText="1"/>
      <protection hidden="1"/>
    </xf>
    <xf numFmtId="0" fontId="12" fillId="4" borderId="30" xfId="2" applyFont="1" applyFill="1" applyBorder="1" applyAlignment="1" applyProtection="1">
      <alignment horizontal="left" vertical="top" wrapText="1"/>
      <protection hidden="1"/>
    </xf>
    <xf numFmtId="0" fontId="12" fillId="4" borderId="0" xfId="2" applyFont="1" applyFill="1" applyBorder="1" applyAlignment="1" applyProtection="1">
      <alignment horizontal="left" vertical="top" wrapText="1"/>
      <protection hidden="1"/>
    </xf>
    <xf numFmtId="0" fontId="12" fillId="4" borderId="55" xfId="2" applyFont="1" applyFill="1" applyBorder="1" applyAlignment="1" applyProtection="1">
      <alignment horizontal="left" vertical="top" wrapText="1"/>
      <protection hidden="1"/>
    </xf>
    <xf numFmtId="0" fontId="23" fillId="4" borderId="0" xfId="4" quotePrefix="1" applyFont="1" applyFill="1" applyBorder="1" applyAlignment="1" applyProtection="1">
      <alignment horizontal="left" vertical="top" wrapText="1"/>
      <protection hidden="1"/>
    </xf>
    <xf numFmtId="0" fontId="6" fillId="4" borderId="30" xfId="2" applyFont="1" applyFill="1" applyBorder="1" applyAlignment="1" applyProtection="1">
      <alignment horizontal="center" vertical="center" wrapText="1"/>
      <protection hidden="1"/>
    </xf>
    <xf numFmtId="0" fontId="0" fillId="4" borderId="3" xfId="2" applyFont="1" applyFill="1" applyBorder="1" applyAlignment="1" applyProtection="1">
      <alignment horizontal="left" wrapText="1"/>
      <protection hidden="1"/>
    </xf>
    <xf numFmtId="0" fontId="4" fillId="4" borderId="4" xfId="2" applyFont="1" applyFill="1" applyBorder="1" applyAlignment="1" applyProtection="1">
      <alignment horizontal="left" wrapText="1"/>
      <protection hidden="1"/>
    </xf>
    <xf numFmtId="0" fontId="4" fillId="4" borderId="5" xfId="2" applyFont="1" applyFill="1" applyBorder="1" applyAlignment="1" applyProtection="1">
      <alignment horizontal="left" wrapText="1"/>
      <protection hidden="1"/>
    </xf>
    <xf numFmtId="0" fontId="0" fillId="4" borderId="0" xfId="2" quotePrefix="1" applyFont="1" applyFill="1" applyBorder="1" applyAlignment="1" applyProtection="1">
      <alignment horizontal="left" wrapText="1"/>
      <protection hidden="1"/>
    </xf>
    <xf numFmtId="0" fontId="4" fillId="4" borderId="0" xfId="2" quotePrefix="1" applyFont="1" applyFill="1" applyBorder="1" applyAlignment="1" applyProtection="1">
      <alignment horizontal="left" wrapText="1"/>
      <protection hidden="1"/>
    </xf>
    <xf numFmtId="0" fontId="4" fillId="4" borderId="7" xfId="2" quotePrefix="1" applyFont="1" applyFill="1" applyBorder="1" applyAlignment="1" applyProtection="1">
      <alignment horizontal="left" wrapText="1"/>
      <protection hidden="1"/>
    </xf>
    <xf numFmtId="0" fontId="12" fillId="3" borderId="4" xfId="0" applyFont="1" applyFill="1" applyBorder="1" applyAlignment="1" applyProtection="1">
      <alignment horizontal="center" vertical="center" wrapText="1"/>
      <protection hidden="1"/>
    </xf>
    <xf numFmtId="0" fontId="12" fillId="3" borderId="3" xfId="2" applyFont="1" applyFill="1" applyBorder="1" applyAlignment="1" applyProtection="1">
      <alignment horizontal="center" vertical="center" wrapText="1"/>
      <protection hidden="1"/>
    </xf>
    <xf numFmtId="0" fontId="12" fillId="3" borderId="4" xfId="2" applyFont="1" applyFill="1" applyBorder="1" applyAlignment="1" applyProtection="1">
      <alignment horizontal="center" vertical="center" wrapText="1"/>
      <protection hidden="1"/>
    </xf>
    <xf numFmtId="0" fontId="12" fillId="3" borderId="5" xfId="2" applyFont="1" applyFill="1" applyBorder="1" applyAlignment="1" applyProtection="1">
      <alignment horizontal="center" vertical="center" wrapText="1"/>
      <protection hidden="1"/>
    </xf>
    <xf numFmtId="0" fontId="12" fillId="4" borderId="7" xfId="2" quotePrefix="1" applyFont="1" applyFill="1" applyBorder="1" applyAlignment="1" applyProtection="1">
      <alignment horizontal="left" wrapText="1"/>
      <protection hidden="1"/>
    </xf>
    <xf numFmtId="0" fontId="12" fillId="5" borderId="9" xfId="4" quotePrefix="1" applyFont="1" applyFill="1" applyBorder="1" applyAlignment="1" applyProtection="1">
      <alignment horizontal="left" vertical="top" wrapText="1"/>
      <protection hidden="1"/>
    </xf>
    <xf numFmtId="0" fontId="12" fillId="5" borderId="10" xfId="4" quotePrefix="1" applyFont="1" applyFill="1" applyBorder="1" applyAlignment="1" applyProtection="1">
      <alignment horizontal="left" vertical="top" wrapText="1"/>
      <protection hidden="1"/>
    </xf>
    <xf numFmtId="0" fontId="12" fillId="3" borderId="35" xfId="0" applyFont="1" applyFill="1" applyBorder="1" applyAlignment="1" applyProtection="1">
      <alignment horizontal="center" vertical="center" wrapText="1"/>
      <protection hidden="1"/>
    </xf>
    <xf numFmtId="0" fontId="12" fillId="3" borderId="36" xfId="0" applyFont="1" applyFill="1" applyBorder="1" applyAlignment="1" applyProtection="1">
      <alignment horizontal="center" vertical="center" wrapText="1"/>
      <protection hidden="1"/>
    </xf>
    <xf numFmtId="0" fontId="12" fillId="3" borderId="57" xfId="0" applyFont="1" applyFill="1" applyBorder="1" applyAlignment="1" applyProtection="1">
      <alignment horizontal="center" vertical="center" wrapText="1"/>
      <protection hidden="1"/>
    </xf>
    <xf numFmtId="0" fontId="12" fillId="3" borderId="11" xfId="0" applyFont="1" applyFill="1" applyBorder="1" applyAlignment="1" applyProtection="1">
      <alignment horizontal="center" vertical="center" wrapText="1"/>
      <protection hidden="1"/>
    </xf>
    <xf numFmtId="0" fontId="12" fillId="3" borderId="12" xfId="0" applyFont="1" applyFill="1" applyBorder="1" applyAlignment="1" applyProtection="1">
      <alignment horizontal="center" vertical="center" wrapText="1"/>
      <protection hidden="1"/>
    </xf>
    <xf numFmtId="0" fontId="12" fillId="3" borderId="13" xfId="0" applyFont="1" applyFill="1" applyBorder="1" applyAlignment="1" applyProtection="1">
      <alignment horizontal="center" vertical="center" wrapText="1"/>
      <protection hidden="1"/>
    </xf>
    <xf numFmtId="0" fontId="4" fillId="4" borderId="6" xfId="2" applyFont="1" applyFill="1" applyBorder="1" applyAlignment="1" applyProtection="1">
      <alignment horizontal="left" wrapText="1"/>
      <protection hidden="1"/>
    </xf>
    <xf numFmtId="0" fontId="4" fillId="4" borderId="0" xfId="2" applyFont="1" applyFill="1" applyBorder="1" applyAlignment="1" applyProtection="1">
      <alignment horizontal="left" wrapText="1"/>
      <protection hidden="1"/>
    </xf>
    <xf numFmtId="0" fontId="5" fillId="9" borderId="31" xfId="2" applyFont="1" applyFill="1" applyBorder="1" applyAlignment="1" applyProtection="1">
      <alignment horizontal="center" vertical="center" wrapText="1"/>
      <protection hidden="1"/>
    </xf>
    <xf numFmtId="0" fontId="5" fillId="9" borderId="33" xfId="2" applyFont="1" applyFill="1" applyBorder="1" applyAlignment="1" applyProtection="1">
      <alignment horizontal="center" vertical="center" wrapText="1"/>
      <protection hidden="1"/>
    </xf>
    <xf numFmtId="0" fontId="7" fillId="9" borderId="33" xfId="2" applyFont="1" applyFill="1" applyBorder="1" applyAlignment="1" applyProtection="1">
      <alignment horizontal="center" vertical="center" wrapText="1"/>
      <protection hidden="1"/>
    </xf>
    <xf numFmtId="0" fontId="7" fillId="9" borderId="32" xfId="2" applyFont="1" applyFill="1" applyBorder="1" applyAlignment="1" applyProtection="1">
      <alignment horizontal="center" vertical="center" wrapText="1"/>
      <protection hidden="1"/>
    </xf>
    <xf numFmtId="0" fontId="5" fillId="7" borderId="29" xfId="2" applyFont="1" applyFill="1" applyBorder="1" applyAlignment="1" applyProtection="1">
      <alignment horizontal="center" vertical="center" wrapText="1"/>
      <protection hidden="1"/>
    </xf>
    <xf numFmtId="0" fontId="5" fillId="7" borderId="33" xfId="2" applyFont="1" applyFill="1" applyBorder="1" applyAlignment="1" applyProtection="1">
      <alignment horizontal="center" vertical="center" wrapText="1"/>
      <protection hidden="1"/>
    </xf>
    <xf numFmtId="0" fontId="5" fillId="7" borderId="34" xfId="2" applyFont="1" applyFill="1" applyBorder="1" applyAlignment="1" applyProtection="1">
      <alignment horizontal="center" vertical="center" wrapText="1"/>
      <protection hidden="1"/>
    </xf>
    <xf numFmtId="0" fontId="9" fillId="5" borderId="9" xfId="2" quotePrefix="1" applyFont="1" applyFill="1" applyBorder="1" applyAlignment="1" applyProtection="1">
      <alignment horizontal="left" wrapText="1"/>
      <protection hidden="1"/>
    </xf>
    <xf numFmtId="0" fontId="9" fillId="5" borderId="10" xfId="2" quotePrefix="1" applyFont="1" applyFill="1" applyBorder="1" applyAlignment="1" applyProtection="1">
      <alignment horizontal="left" wrapText="1"/>
      <protection hidden="1"/>
    </xf>
    <xf numFmtId="0" fontId="5" fillId="6" borderId="11" xfId="2" applyFont="1" applyFill="1" applyBorder="1" applyAlignment="1" applyProtection="1">
      <alignment horizontal="center" vertical="center" wrapText="1"/>
      <protection hidden="1"/>
    </xf>
    <xf numFmtId="0" fontId="5" fillId="6" borderId="12" xfId="2" applyFont="1" applyFill="1" applyBorder="1" applyAlignment="1" applyProtection="1">
      <alignment horizontal="center" vertical="center" wrapText="1"/>
      <protection hidden="1"/>
    </xf>
    <xf numFmtId="0" fontId="5" fillId="6" borderId="54" xfId="2" applyFont="1" applyFill="1" applyBorder="1" applyAlignment="1" applyProtection="1">
      <alignment horizontal="center" vertical="center" wrapText="1"/>
      <protection hidden="1"/>
    </xf>
    <xf numFmtId="0" fontId="0" fillId="4" borderId="7" xfId="2" quotePrefix="1" applyFont="1" applyFill="1" applyBorder="1" applyAlignment="1" applyProtection="1">
      <alignment horizontal="left" wrapText="1"/>
      <protection hidden="1"/>
    </xf>
    <xf numFmtId="0" fontId="6" fillId="4" borderId="35" xfId="2" applyFont="1" applyFill="1" applyBorder="1" applyAlignment="1" applyProtection="1">
      <alignment horizontal="center" vertical="center" wrapText="1"/>
      <protection hidden="1"/>
    </xf>
    <xf numFmtId="0" fontId="6" fillId="4" borderId="41" xfId="2" applyFont="1" applyFill="1" applyBorder="1" applyAlignment="1" applyProtection="1">
      <alignment horizontal="center" vertical="center" wrapText="1"/>
      <protection hidden="1"/>
    </xf>
    <xf numFmtId="0" fontId="6" fillId="4" borderId="36" xfId="2" applyFont="1" applyFill="1" applyBorder="1" applyAlignment="1" applyProtection="1">
      <alignment horizontal="center" vertical="center" wrapText="1"/>
      <protection hidden="1"/>
    </xf>
    <xf numFmtId="0" fontId="6" fillId="4" borderId="37" xfId="2" applyFont="1" applyFill="1" applyBorder="1" applyAlignment="1" applyProtection="1">
      <alignment horizontal="center" vertical="center" wrapText="1"/>
      <protection hidden="1"/>
    </xf>
    <xf numFmtId="0" fontId="5" fillId="8" borderId="29" xfId="2" applyFont="1" applyFill="1" applyBorder="1" applyAlignment="1" applyProtection="1">
      <alignment horizontal="center" vertical="center" wrapText="1"/>
      <protection hidden="1"/>
    </xf>
    <xf numFmtId="0" fontId="5" fillId="8" borderId="33" xfId="2" applyFont="1" applyFill="1" applyBorder="1" applyAlignment="1" applyProtection="1">
      <alignment horizontal="center" vertical="center" wrapText="1"/>
      <protection hidden="1"/>
    </xf>
    <xf numFmtId="0" fontId="5" fillId="8" borderId="34" xfId="2" applyFont="1" applyFill="1" applyBorder="1" applyAlignment="1" applyProtection="1">
      <alignment horizontal="center" vertical="center" wrapText="1"/>
      <protection hidden="1"/>
    </xf>
    <xf numFmtId="0" fontId="8" fillId="0" borderId="0" xfId="2" applyFont="1" applyAlignment="1" applyProtection="1">
      <alignment horizontal="left" vertical="top" wrapText="1"/>
      <protection hidden="1"/>
    </xf>
    <xf numFmtId="0" fontId="5" fillId="6" borderId="35" xfId="0" applyFont="1" applyFill="1" applyBorder="1" applyAlignment="1">
      <alignment horizontal="center" vertical="center" wrapText="1"/>
    </xf>
    <xf numFmtId="0" fontId="5" fillId="6" borderId="36" xfId="0" applyFont="1" applyFill="1" applyBorder="1" applyAlignment="1">
      <alignment horizontal="center" vertical="center" wrapText="1"/>
    </xf>
    <xf numFmtId="0" fontId="5" fillId="6" borderId="57" xfId="0" applyFont="1" applyFill="1" applyBorder="1" applyAlignment="1">
      <alignment horizontal="center" vertical="center" wrapText="1"/>
    </xf>
    <xf numFmtId="0" fontId="5" fillId="7" borderId="4" xfId="2" applyFont="1" applyFill="1" applyBorder="1" applyAlignment="1" applyProtection="1">
      <alignment horizontal="center" vertical="center" wrapText="1"/>
      <protection hidden="1"/>
    </xf>
    <xf numFmtId="0" fontId="5" fillId="7" borderId="5" xfId="2" applyFont="1" applyFill="1" applyBorder="1" applyAlignment="1" applyProtection="1">
      <alignment horizontal="center" vertical="center" wrapText="1"/>
      <protection hidden="1"/>
    </xf>
    <xf numFmtId="0" fontId="5" fillId="8" borderId="35" xfId="2" applyFont="1" applyFill="1" applyBorder="1" applyAlignment="1" applyProtection="1">
      <alignment horizontal="center" vertical="center" wrapText="1"/>
      <protection hidden="1"/>
    </xf>
    <xf numFmtId="0" fontId="5" fillId="8" borderId="36" xfId="2" applyFont="1" applyFill="1" applyBorder="1" applyAlignment="1" applyProtection="1">
      <alignment horizontal="center" vertical="center" wrapText="1"/>
      <protection hidden="1"/>
    </xf>
    <xf numFmtId="0" fontId="5" fillId="8" borderId="57" xfId="2" applyFont="1" applyFill="1" applyBorder="1" applyAlignment="1" applyProtection="1">
      <alignment horizontal="center" vertical="center" wrapText="1"/>
      <protection hidden="1"/>
    </xf>
    <xf numFmtId="0" fontId="5" fillId="9" borderId="4" xfId="0" applyFont="1" applyFill="1" applyBorder="1" applyAlignment="1" applyProtection="1">
      <alignment horizontal="center" vertical="center" wrapText="1"/>
      <protection hidden="1"/>
    </xf>
    <xf numFmtId="0" fontId="5" fillId="9" borderId="5" xfId="0" applyFont="1" applyFill="1" applyBorder="1" applyAlignment="1" applyProtection="1">
      <alignment horizontal="center" vertical="center" wrapText="1"/>
      <protection hidden="1"/>
    </xf>
    <xf numFmtId="0" fontId="6" fillId="4" borderId="73" xfId="2" applyFont="1" applyFill="1" applyBorder="1" applyAlignment="1" applyProtection="1">
      <alignment horizontal="center" vertical="center" wrapText="1"/>
      <protection hidden="1"/>
    </xf>
    <xf numFmtId="0" fontId="6" fillId="4" borderId="74" xfId="2" applyFont="1" applyFill="1" applyBorder="1" applyAlignment="1" applyProtection="1">
      <alignment horizontal="center" vertical="center" wrapText="1"/>
      <protection hidden="1"/>
    </xf>
    <xf numFmtId="0" fontId="6" fillId="4" borderId="75" xfId="2" applyFont="1" applyFill="1" applyBorder="1" applyAlignment="1" applyProtection="1">
      <alignment horizontal="center" vertical="center" wrapText="1"/>
      <protection hidden="1"/>
    </xf>
    <xf numFmtId="0" fontId="7" fillId="6" borderId="76" xfId="0" applyFont="1" applyFill="1" applyBorder="1" applyAlignment="1">
      <alignment horizontal="center" vertical="center" wrapText="1"/>
    </xf>
    <xf numFmtId="0" fontId="7" fillId="6" borderId="77" xfId="0" applyFont="1" applyFill="1" applyBorder="1" applyAlignment="1">
      <alignment horizontal="center" vertical="center" wrapText="1"/>
    </xf>
    <xf numFmtId="0" fontId="7" fillId="6" borderId="78" xfId="0" applyFont="1" applyFill="1" applyBorder="1" applyAlignment="1">
      <alignment horizontal="center" vertical="center" wrapText="1"/>
    </xf>
    <xf numFmtId="0" fontId="7" fillId="7" borderId="79" xfId="2" applyFont="1" applyFill="1" applyBorder="1" applyAlignment="1" applyProtection="1">
      <alignment horizontal="center" vertical="center" wrapText="1"/>
      <protection hidden="1"/>
    </xf>
    <xf numFmtId="0" fontId="7" fillId="7" borderId="77" xfId="2" applyFont="1" applyFill="1" applyBorder="1" applyAlignment="1" applyProtection="1">
      <alignment horizontal="center" vertical="center" wrapText="1"/>
      <protection hidden="1"/>
    </xf>
    <xf numFmtId="0" fontId="7" fillId="7" borderId="80" xfId="2" applyFont="1" applyFill="1" applyBorder="1" applyAlignment="1" applyProtection="1">
      <alignment horizontal="center" vertical="center" wrapText="1"/>
      <protection hidden="1"/>
    </xf>
    <xf numFmtId="0" fontId="7" fillId="8" borderId="76" xfId="2" applyFont="1" applyFill="1" applyBorder="1" applyAlignment="1" applyProtection="1">
      <alignment horizontal="center" vertical="center" wrapText="1"/>
      <protection hidden="1"/>
    </xf>
    <xf numFmtId="0" fontId="7" fillId="8" borderId="77" xfId="2" applyFont="1" applyFill="1" applyBorder="1" applyAlignment="1" applyProtection="1">
      <alignment horizontal="center" vertical="center" wrapText="1"/>
      <protection hidden="1"/>
    </xf>
    <xf numFmtId="0" fontId="7" fillId="8" borderId="78" xfId="2" applyFont="1" applyFill="1" applyBorder="1" applyAlignment="1" applyProtection="1">
      <alignment horizontal="center" vertical="center" wrapText="1"/>
      <protection hidden="1"/>
    </xf>
    <xf numFmtId="0" fontId="7" fillId="9" borderId="81" xfId="0" applyFont="1" applyFill="1" applyBorder="1" applyAlignment="1" applyProtection="1">
      <alignment horizontal="center" vertical="center" wrapText="1"/>
      <protection hidden="1"/>
    </xf>
    <xf numFmtId="0" fontId="7" fillId="9" borderId="80" xfId="0" applyFont="1" applyFill="1" applyBorder="1" applyAlignment="1" applyProtection="1">
      <alignment horizontal="center" vertical="center" wrapText="1"/>
      <protection hidden="1"/>
    </xf>
    <xf numFmtId="0" fontId="7" fillId="9" borderId="77" xfId="0" applyFont="1" applyFill="1" applyBorder="1" applyAlignment="1" applyProtection="1">
      <alignment horizontal="center" vertical="center" wrapText="1"/>
      <protection hidden="1"/>
    </xf>
    <xf numFmtId="0" fontId="7" fillId="9" borderId="82" xfId="0" applyFont="1" applyFill="1" applyBorder="1" applyAlignment="1" applyProtection="1">
      <alignment horizontal="center" vertical="center" wrapText="1"/>
      <protection hidden="1"/>
    </xf>
    <xf numFmtId="0" fontId="6" fillId="4" borderId="83" xfId="2" applyFont="1" applyFill="1" applyBorder="1" applyAlignment="1" applyProtection="1">
      <alignment horizontal="center" vertical="center" wrapText="1"/>
      <protection hidden="1"/>
    </xf>
    <xf numFmtId="0" fontId="7" fillId="9" borderId="84" xfId="0" applyFont="1" applyFill="1" applyBorder="1" applyAlignment="1" applyProtection="1">
      <alignment horizontal="center" vertical="center" wrapText="1"/>
      <protection hidden="1"/>
    </xf>
    <xf numFmtId="0" fontId="6" fillId="11" borderId="85" xfId="2" applyFont="1" applyFill="1" applyBorder="1" applyProtection="1">
      <protection hidden="1"/>
    </xf>
    <xf numFmtId="165" fontId="6" fillId="11" borderId="84" xfId="2" applyNumberFormat="1" applyFont="1" applyFill="1" applyBorder="1" applyAlignment="1" applyProtection="1">
      <alignment horizontal="right" indent="2"/>
      <protection hidden="1"/>
    </xf>
    <xf numFmtId="0" fontId="4" fillId="0" borderId="85" xfId="2" applyFont="1" applyFill="1" applyBorder="1" applyProtection="1">
      <protection hidden="1"/>
    </xf>
    <xf numFmtId="165" fontId="4" fillId="0" borderId="86" xfId="2" applyNumberFormat="1" applyFont="1" applyFill="1" applyBorder="1" applyAlignment="1" applyProtection="1">
      <alignment horizontal="right" indent="2"/>
      <protection hidden="1"/>
    </xf>
    <xf numFmtId="165" fontId="4" fillId="0" borderId="84" xfId="2" applyNumberFormat="1" applyFont="1" applyFill="1" applyBorder="1" applyAlignment="1" applyProtection="1">
      <alignment horizontal="right" indent="2"/>
      <protection hidden="1"/>
    </xf>
    <xf numFmtId="165" fontId="4" fillId="0" borderId="87" xfId="2" applyNumberFormat="1" applyFont="1" applyFill="1" applyBorder="1" applyAlignment="1" applyProtection="1">
      <alignment horizontal="right" indent="2"/>
      <protection hidden="1"/>
    </xf>
    <xf numFmtId="0" fontId="4" fillId="0" borderId="88" xfId="2" applyFont="1" applyFill="1" applyBorder="1" applyProtection="1">
      <protection hidden="1"/>
    </xf>
    <xf numFmtId="0" fontId="4" fillId="0" borderId="89" xfId="2" applyFont="1" applyFill="1" applyBorder="1" applyAlignment="1" applyProtection="1">
      <alignment horizontal="center"/>
      <protection hidden="1"/>
    </xf>
    <xf numFmtId="0" fontId="4" fillId="0" borderId="90" xfId="2" applyFont="1" applyFill="1" applyBorder="1" applyProtection="1">
      <protection hidden="1"/>
    </xf>
    <xf numFmtId="164" fontId="4" fillId="0" borderId="91" xfId="2" applyNumberFormat="1" applyFont="1" applyFill="1" applyBorder="1" applyAlignment="1" applyProtection="1">
      <alignment horizontal="right" indent="2"/>
      <protection hidden="1"/>
    </xf>
    <xf numFmtId="164" fontId="4" fillId="0" borderId="92" xfId="2" applyNumberFormat="1" applyFont="1" applyFill="1" applyBorder="1" applyAlignment="1" applyProtection="1">
      <alignment horizontal="right" indent="2"/>
      <protection hidden="1"/>
    </xf>
    <xf numFmtId="164" fontId="4" fillId="0" borderId="93" xfId="2" applyNumberFormat="1" applyFont="1" applyFill="1" applyBorder="1" applyAlignment="1" applyProtection="1">
      <alignment horizontal="right" indent="2"/>
      <protection hidden="1"/>
    </xf>
    <xf numFmtId="164" fontId="4" fillId="0" borderId="94" xfId="2" applyNumberFormat="1" applyFont="1" applyFill="1" applyBorder="1" applyAlignment="1" applyProtection="1">
      <alignment horizontal="right" indent="2"/>
      <protection hidden="1"/>
    </xf>
    <xf numFmtId="165" fontId="4" fillId="0" borderId="95" xfId="1" applyNumberFormat="1" applyFont="1" applyFill="1" applyBorder="1" applyAlignment="1" applyProtection="1">
      <alignment horizontal="right" indent="2"/>
      <protection hidden="1"/>
    </xf>
    <xf numFmtId="164" fontId="4" fillId="0" borderId="89" xfId="2" applyNumberFormat="1" applyFont="1" applyFill="1" applyBorder="1" applyAlignment="1" applyProtection="1">
      <alignment horizontal="right" indent="2"/>
      <protection hidden="1"/>
    </xf>
    <xf numFmtId="164" fontId="6" fillId="0" borderId="96" xfId="2" applyNumberFormat="1" applyFont="1" applyFill="1" applyBorder="1" applyAlignment="1" applyProtection="1">
      <alignment horizontal="right" indent="2"/>
      <protection hidden="1"/>
    </xf>
    <xf numFmtId="165" fontId="4" fillId="0" borderId="90" xfId="2" applyNumberFormat="1" applyFont="1" applyFill="1" applyBorder="1" applyAlignment="1" applyProtection="1">
      <alignment horizontal="right" indent="2"/>
      <protection hidden="1"/>
    </xf>
    <xf numFmtId="165" fontId="4" fillId="0" borderId="97" xfId="2" applyNumberFormat="1" applyFont="1" applyFill="1" applyBorder="1" applyAlignment="1" applyProtection="1">
      <alignment horizontal="right" indent="2"/>
      <protection hidden="1"/>
    </xf>
    <xf numFmtId="164" fontId="4" fillId="0" borderId="98" xfId="2" applyNumberFormat="1" applyFont="1" applyFill="1" applyBorder="1" applyAlignment="1" applyProtection="1">
      <alignment horizontal="right" indent="2"/>
      <protection hidden="1"/>
    </xf>
    <xf numFmtId="164" fontId="4" fillId="0" borderId="95" xfId="2" applyNumberFormat="1" applyFont="1" applyFill="1" applyBorder="1" applyAlignment="1" applyProtection="1">
      <alignment horizontal="right" indent="2"/>
      <protection hidden="1"/>
    </xf>
    <xf numFmtId="164" fontId="6" fillId="0" borderId="99" xfId="2" applyNumberFormat="1" applyFont="1" applyFill="1" applyBorder="1" applyAlignment="1" applyProtection="1">
      <alignment horizontal="right" indent="2"/>
      <protection hidden="1"/>
    </xf>
    <xf numFmtId="165" fontId="4" fillId="0" borderId="100" xfId="2" applyNumberFormat="1" applyFont="1" applyFill="1" applyBorder="1" applyAlignment="1" applyProtection="1">
      <alignment horizontal="right" indent="2"/>
      <protection hidden="1"/>
    </xf>
  </cellXfs>
  <cellStyles count="7">
    <cellStyle name="Comma" xfId="6" builtinId="3"/>
    <cellStyle name="Hyperlink" xfId="4" builtinId="8"/>
    <cellStyle name="Normal" xfId="0" builtinId="0"/>
    <cellStyle name="Normal 2" xfId="2" xr:uid="{00000000-0005-0000-0000-000003000000}"/>
    <cellStyle name="Normal 3" xfId="5" xr:uid="{00000000-0005-0000-0000-000004000000}"/>
    <cellStyle name="Percent" xfId="1" builtinId="5"/>
    <cellStyle name="Percent 2" xfId="3" xr:uid="{00000000-0005-0000-0000-000006000000}"/>
  </cellStyles>
  <dxfs count="0"/>
  <tableStyles count="0" defaultTableStyle="TableStyleMedium2" defaultPivotStyle="PivotStyleLight16"/>
  <colors>
    <mruColors>
      <color rgb="FF8A2529"/>
      <color rgb="FF104F75"/>
      <color rgb="FF004712"/>
      <color rgb="FFC2A204"/>
      <color rgb="FFE8D3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5.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31"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externalLink" Target="externalLinks/externalLink16.xml"/><Relationship Id="rId27" Type="http://schemas.openxmlformats.org/officeDocument/2006/relationships/customXml" Target="../customXml/item1.xml"/><Relationship Id="rId30"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63515</xdr:colOff>
      <xdr:row>0</xdr:row>
      <xdr:rowOff>95269</xdr:rowOff>
    </xdr:from>
    <xdr:to>
      <xdr:col>0</xdr:col>
      <xdr:colOff>2504362</xdr:colOff>
      <xdr:row>7</xdr:row>
      <xdr:rowOff>167484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3515" y="95269"/>
          <a:ext cx="2473504" cy="139619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MP\SWAUP2\Demography\BWRM5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henetapp01\efa2\Systems%20Academies\16-17%20Submissions\Aggregation%20(DQA%20USE%20ONLY)\02%20January%20Aggregation\Administration\Build\aggregated%20files\8_9-Commentary_Proforma.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M:\IFLADiv\EFAU\Commissions\Funding%20Development%20&amp;%20Analysis%20Schools%20Block\NFF%202016-17%20base\16-17%20aggregated%20proforma%20data\1-Schools%20block_20160308_10_00.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schristmas\AppData\Local\Microsoft\Windows\Temporary%20Internet%20Files\Content.Outlook\KMX4B70Z\2016%20to%202017%20SBUFs_v3.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M:\IFLADiv\EFAU\Commissions\Funding%20Development%20&amp;%20Analysis%20Schools%20Block\ACAs\Modelling\ACAmodel_SWFC_aut13_Y15M02D12.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IFLADiv\EFAU\Commissions\Funding%20Development%20&amp;%20Analysis%20Schools%20Block\NFF_CSB\DataInput\ACAmodel_SWFC_aut13Method2_s251PrimSec_Y16M04D06.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IFLADiv\EFAU\Commissions\Funding%20Development%20&amp;%20Analysis%20Schools%20Block\NFF_CSB\CentralServicesBlock_V6.1_Deprivation_NoMinimum.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M:\IFLADiv\EFAU\Commissions\Funding%20Development%20&amp;%20Analysis%20Schools%20Block\National%20Funding%20Formula%20-%202015-16%20base\NFFtool_2015-16base_Y15M03D2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IFLADiv\EFAU\Commissions\Funding%20Development%20&amp;%20Analysis%20Schools%20Block\ESG\SR_2015\LA%20pupil%20number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wrk\apt%20auto\1516%20auto\files\APT_201516_v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SARC\Dedicated%20Schools%20Grant\2014-15%20Allocations\Pupil%20Premium\Models\Primary\201415_Pupil_Premium_allocations_Fani_v8.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IFLADiv\EFAU\Commissions\Funding%20Development%20&amp;%20Analysis%20Schools%20Block\AdHoc\DualRun_pre-election%20policy%20costing_protected%20soft%20NFF.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SWAU2\TEAM2\!DEMOGRA\DME7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IFLADiv\EFAU\Commissions\Funding%20Development%20&amp;%20Analysis%20Schools%20Block\National%20Funding%20Formula%20-%202014-15\DualRun%20model\MFL%20DualRun%202014-15%20Y14M07D08.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lonnetapp01\ASDDATA\TEAM2\!DEMOGRA\DME7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IFLADiv\EFAU\Commissions\Funding%20Development%20&amp;%20Analysis%20Schools%20Block\National%20Funding%20Formula%20-%202015-16%20base\NoLosersOptionsForNo10_Sept15\DualRun%202015-16%20SoftNFF%20Y15M07D30_100%25MFL_NoLoser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commentary"/>
      <sheetName val="Diary"/>
      <sheetName val="weekly"/>
      <sheetName val="monthly"/>
      <sheetName val="extremes"/>
      <sheetName val="correction"/>
      <sheetName val="Chart1"/>
      <sheetName val="estimates versus actuals"/>
      <sheetName val="quarterly"/>
      <sheetName val="estimation"/>
      <sheetName val="quarterly accuracy"/>
      <sheetName val="annually"/>
      <sheetName val="occurrences -long term+feathers"/>
      <sheetName val="occurrences - long term A4"/>
      <sheetName val="occurrences- recent &amp; projected"/>
      <sheetName val="Comparison-Pop Trends"/>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entary"/>
      <sheetName val="I) Proforma Jan13 DataSheet"/>
      <sheetName val="Look Up"/>
      <sheetName val="OLD_H) Commentary"/>
      <sheetName val="LALookup"/>
      <sheetName val="STORE_Fields"/>
    </sheetNames>
    <sheetDataSet>
      <sheetData sheetId="0"/>
      <sheetData sheetId="1"/>
      <sheetData sheetId="2"/>
      <sheetData sheetId="3"/>
      <sheetData sheetId="4">
        <row r="1">
          <cell r="A1">
            <v>929</v>
          </cell>
        </row>
      </sheetData>
      <sheetData sheetId="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oolsBlockData"/>
      <sheetName val="LALookup"/>
    </sheetNames>
    <sheetDataSet>
      <sheetData sheetId="0"/>
      <sheetData sheetId="1">
        <row r="3">
          <cell r="A3">
            <v>201</v>
          </cell>
          <cell r="B3" t="str">
            <v>City of London</v>
          </cell>
          <cell r="C3" t="str">
            <v>South</v>
          </cell>
          <cell r="D3" t="str">
            <v>North West London &amp; South Central</v>
          </cell>
        </row>
        <row r="4">
          <cell r="A4">
            <v>202</v>
          </cell>
          <cell r="B4" t="str">
            <v>Camden</v>
          </cell>
          <cell r="C4" t="str">
            <v>South</v>
          </cell>
          <cell r="D4" t="str">
            <v>North West London &amp; South Central</v>
          </cell>
        </row>
        <row r="5">
          <cell r="A5">
            <v>203</v>
          </cell>
          <cell r="B5" t="str">
            <v>Greenwich</v>
          </cell>
          <cell r="C5" t="str">
            <v>South</v>
          </cell>
          <cell r="D5" t="str">
            <v>South London &amp; South East</v>
          </cell>
        </row>
        <row r="6">
          <cell r="A6">
            <v>204</v>
          </cell>
          <cell r="B6" t="str">
            <v>Hackney</v>
          </cell>
          <cell r="C6" t="str">
            <v>South</v>
          </cell>
          <cell r="D6" t="str">
            <v>North East London &amp; East of England</v>
          </cell>
        </row>
        <row r="7">
          <cell r="A7">
            <v>205</v>
          </cell>
          <cell r="B7" t="str">
            <v>Hammersmith and Fulham</v>
          </cell>
          <cell r="C7" t="str">
            <v>South</v>
          </cell>
          <cell r="D7" t="str">
            <v>North West London &amp; South Central</v>
          </cell>
        </row>
        <row r="8">
          <cell r="A8">
            <v>206</v>
          </cell>
          <cell r="B8" t="str">
            <v>Islington</v>
          </cell>
          <cell r="C8" t="str">
            <v>South</v>
          </cell>
          <cell r="D8" t="str">
            <v>North West London &amp; South Central</v>
          </cell>
        </row>
        <row r="9">
          <cell r="A9">
            <v>207</v>
          </cell>
          <cell r="B9" t="str">
            <v>Kensington and Chelsea</v>
          </cell>
          <cell r="C9" t="str">
            <v>South</v>
          </cell>
          <cell r="D9" t="str">
            <v>North West London &amp; South Central</v>
          </cell>
        </row>
        <row r="10">
          <cell r="A10">
            <v>208</v>
          </cell>
          <cell r="B10" t="str">
            <v>Lambeth</v>
          </cell>
          <cell r="C10" t="str">
            <v>South</v>
          </cell>
          <cell r="D10" t="str">
            <v>South London &amp; South East</v>
          </cell>
        </row>
        <row r="11">
          <cell r="A11">
            <v>209</v>
          </cell>
          <cell r="B11" t="str">
            <v>Lewisham</v>
          </cell>
          <cell r="C11" t="str">
            <v>South</v>
          </cell>
          <cell r="D11" t="str">
            <v>South London &amp; South East</v>
          </cell>
        </row>
        <row r="12">
          <cell r="A12">
            <v>210</v>
          </cell>
          <cell r="B12" t="str">
            <v>Southwark</v>
          </cell>
          <cell r="C12" t="str">
            <v>South</v>
          </cell>
          <cell r="D12" t="str">
            <v>South London &amp; South East</v>
          </cell>
        </row>
        <row r="13">
          <cell r="A13">
            <v>211</v>
          </cell>
          <cell r="B13" t="str">
            <v>Tower Hamlets</v>
          </cell>
          <cell r="C13" t="str">
            <v>South</v>
          </cell>
          <cell r="D13" t="str">
            <v>North East London &amp; East of England</v>
          </cell>
        </row>
        <row r="14">
          <cell r="A14">
            <v>212</v>
          </cell>
          <cell r="B14" t="str">
            <v>Wandsworth</v>
          </cell>
          <cell r="C14" t="str">
            <v>South</v>
          </cell>
          <cell r="D14" t="str">
            <v>South London &amp; South East</v>
          </cell>
        </row>
        <row r="15">
          <cell r="A15">
            <v>213</v>
          </cell>
          <cell r="B15" t="str">
            <v>Westminster</v>
          </cell>
          <cell r="C15" t="str">
            <v>South</v>
          </cell>
          <cell r="D15" t="str">
            <v>North West London &amp; South Central</v>
          </cell>
        </row>
        <row r="16">
          <cell r="A16">
            <v>301</v>
          </cell>
          <cell r="B16" t="str">
            <v>Barking and Dagenham</v>
          </cell>
          <cell r="C16" t="str">
            <v>South</v>
          </cell>
          <cell r="D16" t="str">
            <v>North East London &amp; East of England</v>
          </cell>
        </row>
        <row r="17">
          <cell r="A17">
            <v>302</v>
          </cell>
          <cell r="B17" t="str">
            <v>Barnet</v>
          </cell>
          <cell r="C17" t="str">
            <v>South</v>
          </cell>
          <cell r="D17" t="str">
            <v>North West London &amp; South Central</v>
          </cell>
        </row>
        <row r="18">
          <cell r="A18">
            <v>303</v>
          </cell>
          <cell r="B18" t="str">
            <v>Bexley</v>
          </cell>
          <cell r="C18" t="str">
            <v>South</v>
          </cell>
          <cell r="D18" t="str">
            <v>South London &amp; South East</v>
          </cell>
        </row>
        <row r="19">
          <cell r="A19">
            <v>304</v>
          </cell>
          <cell r="B19" t="str">
            <v>Brent</v>
          </cell>
          <cell r="C19" t="str">
            <v>South</v>
          </cell>
          <cell r="D19" t="str">
            <v>North West London &amp; South Central</v>
          </cell>
        </row>
        <row r="20">
          <cell r="A20">
            <v>305</v>
          </cell>
          <cell r="B20" t="str">
            <v>Bromley</v>
          </cell>
          <cell r="C20" t="str">
            <v>South</v>
          </cell>
          <cell r="D20" t="str">
            <v>South London &amp; South East</v>
          </cell>
        </row>
        <row r="21">
          <cell r="A21">
            <v>306</v>
          </cell>
          <cell r="B21" t="str">
            <v>Croydon</v>
          </cell>
          <cell r="C21" t="str">
            <v>South</v>
          </cell>
          <cell r="D21" t="str">
            <v>South London &amp; South East</v>
          </cell>
        </row>
        <row r="22">
          <cell r="A22">
            <v>307</v>
          </cell>
          <cell r="B22" t="str">
            <v>Ealing</v>
          </cell>
          <cell r="C22" t="str">
            <v>South</v>
          </cell>
          <cell r="D22" t="str">
            <v>North West London &amp; South Central</v>
          </cell>
        </row>
        <row r="23">
          <cell r="A23">
            <v>308</v>
          </cell>
          <cell r="B23" t="str">
            <v>Enfield</v>
          </cell>
          <cell r="C23" t="str">
            <v>South</v>
          </cell>
          <cell r="D23" t="str">
            <v>North West London &amp; South Central</v>
          </cell>
        </row>
        <row r="24">
          <cell r="A24">
            <v>309</v>
          </cell>
          <cell r="B24" t="str">
            <v>Haringey</v>
          </cell>
          <cell r="C24" t="str">
            <v>South</v>
          </cell>
          <cell r="D24" t="str">
            <v>North East London &amp; East of England</v>
          </cell>
        </row>
        <row r="25">
          <cell r="A25">
            <v>310</v>
          </cell>
          <cell r="B25" t="str">
            <v>Harrow</v>
          </cell>
          <cell r="C25" t="str">
            <v>South</v>
          </cell>
          <cell r="D25" t="str">
            <v>North West London &amp; South Central</v>
          </cell>
        </row>
        <row r="26">
          <cell r="A26">
            <v>311</v>
          </cell>
          <cell r="B26" t="str">
            <v>Havering</v>
          </cell>
          <cell r="C26" t="str">
            <v>South</v>
          </cell>
          <cell r="D26" t="str">
            <v>North East London &amp; East of England</v>
          </cell>
        </row>
        <row r="27">
          <cell r="A27">
            <v>312</v>
          </cell>
          <cell r="B27" t="str">
            <v>Hillingdon</v>
          </cell>
          <cell r="C27" t="str">
            <v>South</v>
          </cell>
          <cell r="D27" t="str">
            <v>North West London &amp; South Central</v>
          </cell>
        </row>
        <row r="28">
          <cell r="A28">
            <v>313</v>
          </cell>
          <cell r="B28" t="str">
            <v>Hounslow</v>
          </cell>
          <cell r="C28" t="str">
            <v>South</v>
          </cell>
          <cell r="D28" t="str">
            <v>North West London &amp; South Central</v>
          </cell>
        </row>
        <row r="29">
          <cell r="A29">
            <v>314</v>
          </cell>
          <cell r="B29" t="str">
            <v>Kingston upon Thames</v>
          </cell>
          <cell r="C29" t="str">
            <v>South</v>
          </cell>
          <cell r="D29" t="str">
            <v>South London &amp; South East</v>
          </cell>
        </row>
        <row r="30">
          <cell r="A30">
            <v>315</v>
          </cell>
          <cell r="B30" t="str">
            <v>Merton</v>
          </cell>
          <cell r="C30" t="str">
            <v>South</v>
          </cell>
          <cell r="D30" t="str">
            <v>South London &amp; South East</v>
          </cell>
        </row>
        <row r="31">
          <cell r="A31">
            <v>316</v>
          </cell>
          <cell r="B31" t="str">
            <v>Newham</v>
          </cell>
          <cell r="C31" t="str">
            <v>South</v>
          </cell>
          <cell r="D31" t="str">
            <v>North East London &amp; East of England</v>
          </cell>
        </row>
        <row r="32">
          <cell r="A32">
            <v>317</v>
          </cell>
          <cell r="B32" t="str">
            <v>Redbridge</v>
          </cell>
          <cell r="C32" t="str">
            <v>South</v>
          </cell>
          <cell r="D32" t="str">
            <v>North East London &amp; East of England</v>
          </cell>
        </row>
        <row r="33">
          <cell r="A33">
            <v>318</v>
          </cell>
          <cell r="B33" t="str">
            <v>Richmond upon Thames</v>
          </cell>
          <cell r="C33" t="str">
            <v>South</v>
          </cell>
          <cell r="D33" t="str">
            <v>South London &amp; South East</v>
          </cell>
        </row>
        <row r="34">
          <cell r="A34">
            <v>319</v>
          </cell>
          <cell r="B34" t="str">
            <v>Sutton</v>
          </cell>
          <cell r="C34" t="str">
            <v>South</v>
          </cell>
          <cell r="D34" t="str">
            <v>South London &amp; South East</v>
          </cell>
        </row>
        <row r="35">
          <cell r="A35">
            <v>320</v>
          </cell>
          <cell r="B35" t="str">
            <v>Waltham Forest</v>
          </cell>
          <cell r="C35" t="str">
            <v>South</v>
          </cell>
          <cell r="D35" t="str">
            <v>North East London &amp; East of England</v>
          </cell>
        </row>
        <row r="36">
          <cell r="A36">
            <v>330</v>
          </cell>
          <cell r="B36" t="str">
            <v>Birmingham</v>
          </cell>
          <cell r="C36" t="str">
            <v>Central</v>
          </cell>
          <cell r="D36" t="str">
            <v>West Midlands</v>
          </cell>
        </row>
        <row r="37">
          <cell r="A37">
            <v>331</v>
          </cell>
          <cell r="B37" t="str">
            <v>Coventry</v>
          </cell>
          <cell r="C37" t="str">
            <v>Central</v>
          </cell>
          <cell r="D37" t="str">
            <v>West Midlands</v>
          </cell>
        </row>
        <row r="38">
          <cell r="A38">
            <v>332</v>
          </cell>
          <cell r="B38" t="str">
            <v>Dudley</v>
          </cell>
          <cell r="C38" t="str">
            <v>Central</v>
          </cell>
          <cell r="D38" t="str">
            <v>West Midlands</v>
          </cell>
        </row>
        <row r="39">
          <cell r="A39">
            <v>333</v>
          </cell>
          <cell r="B39" t="str">
            <v>Sandwell</v>
          </cell>
          <cell r="C39" t="str">
            <v>Central</v>
          </cell>
          <cell r="D39" t="str">
            <v>West Midlands</v>
          </cell>
        </row>
        <row r="40">
          <cell r="A40">
            <v>334</v>
          </cell>
          <cell r="B40" t="str">
            <v>Solihull</v>
          </cell>
          <cell r="C40" t="str">
            <v>Central</v>
          </cell>
          <cell r="D40" t="str">
            <v>West Midlands</v>
          </cell>
        </row>
        <row r="41">
          <cell r="A41">
            <v>335</v>
          </cell>
          <cell r="B41" t="str">
            <v>Walsall</v>
          </cell>
          <cell r="C41" t="str">
            <v>Central</v>
          </cell>
          <cell r="D41" t="str">
            <v>West Midlands</v>
          </cell>
        </row>
        <row r="42">
          <cell r="A42">
            <v>336</v>
          </cell>
          <cell r="B42" t="str">
            <v>Wolverhampton</v>
          </cell>
          <cell r="C42" t="str">
            <v>Central</v>
          </cell>
          <cell r="D42" t="str">
            <v>West Midlands</v>
          </cell>
        </row>
        <row r="43">
          <cell r="A43">
            <v>340</v>
          </cell>
          <cell r="B43" t="str">
            <v>Knowsley</v>
          </cell>
          <cell r="C43" t="str">
            <v>North</v>
          </cell>
          <cell r="D43" t="str">
            <v>Lancashire &amp; West Yorkshire</v>
          </cell>
        </row>
        <row r="44">
          <cell r="A44">
            <v>341</v>
          </cell>
          <cell r="B44" t="str">
            <v>Liverpool</v>
          </cell>
          <cell r="C44" t="str">
            <v>North</v>
          </cell>
          <cell r="D44" t="str">
            <v>Lancashire &amp; West Yorkshire</v>
          </cell>
        </row>
        <row r="45">
          <cell r="A45">
            <v>342</v>
          </cell>
          <cell r="B45" t="str">
            <v>St Helens</v>
          </cell>
          <cell r="C45" t="str">
            <v>North</v>
          </cell>
          <cell r="D45" t="str">
            <v>Lancashire &amp; West Yorkshire</v>
          </cell>
        </row>
        <row r="46">
          <cell r="A46">
            <v>343</v>
          </cell>
          <cell r="B46" t="str">
            <v>Sefton</v>
          </cell>
          <cell r="C46" t="str">
            <v>North</v>
          </cell>
          <cell r="D46" t="str">
            <v>Lancashire &amp; West Yorkshire</v>
          </cell>
        </row>
        <row r="47">
          <cell r="A47">
            <v>344</v>
          </cell>
          <cell r="B47" t="str">
            <v>Wirral</v>
          </cell>
          <cell r="C47" t="str">
            <v>North</v>
          </cell>
          <cell r="D47" t="str">
            <v>Lancashire &amp; West Yorkshire</v>
          </cell>
        </row>
        <row r="48">
          <cell r="A48">
            <v>350</v>
          </cell>
          <cell r="B48" t="str">
            <v>Bolton</v>
          </cell>
          <cell r="C48" t="str">
            <v>North</v>
          </cell>
          <cell r="D48" t="str">
            <v>Lancashire &amp; West Yorkshire</v>
          </cell>
        </row>
        <row r="49">
          <cell r="A49">
            <v>351</v>
          </cell>
          <cell r="B49" t="str">
            <v>Bury</v>
          </cell>
          <cell r="C49" t="str">
            <v>North</v>
          </cell>
          <cell r="D49" t="str">
            <v>Lancashire &amp; West Yorkshire</v>
          </cell>
        </row>
        <row r="50">
          <cell r="A50">
            <v>352</v>
          </cell>
          <cell r="B50" t="str">
            <v>Manchester</v>
          </cell>
          <cell r="C50" t="str">
            <v>North</v>
          </cell>
          <cell r="D50" t="str">
            <v>Lancashire &amp; West Yorkshire</v>
          </cell>
        </row>
        <row r="51">
          <cell r="A51">
            <v>353</v>
          </cell>
          <cell r="B51" t="str">
            <v>Oldham</v>
          </cell>
          <cell r="C51" t="str">
            <v>North</v>
          </cell>
          <cell r="D51" t="str">
            <v>Lancashire &amp; West Yorkshire</v>
          </cell>
        </row>
        <row r="52">
          <cell r="A52">
            <v>354</v>
          </cell>
          <cell r="B52" t="str">
            <v>Rochdale</v>
          </cell>
          <cell r="C52" t="str">
            <v>North</v>
          </cell>
          <cell r="D52" t="str">
            <v>Lancashire &amp; West Yorkshire</v>
          </cell>
        </row>
        <row r="53">
          <cell r="A53">
            <v>355</v>
          </cell>
          <cell r="B53" t="str">
            <v>Salford</v>
          </cell>
          <cell r="C53" t="str">
            <v>North</v>
          </cell>
          <cell r="D53" t="str">
            <v>Lancashire &amp; West Yorkshire</v>
          </cell>
        </row>
        <row r="54">
          <cell r="A54">
            <v>356</v>
          </cell>
          <cell r="B54" t="str">
            <v>Stockport</v>
          </cell>
          <cell r="C54" t="str">
            <v>North</v>
          </cell>
          <cell r="D54" t="str">
            <v>Lancashire &amp; West Yorkshire</v>
          </cell>
        </row>
        <row r="55">
          <cell r="A55">
            <v>357</v>
          </cell>
          <cell r="B55" t="str">
            <v>Tameside</v>
          </cell>
          <cell r="C55" t="str">
            <v>North</v>
          </cell>
          <cell r="D55" t="str">
            <v>Lancashire &amp; West Yorkshire</v>
          </cell>
        </row>
        <row r="56">
          <cell r="A56">
            <v>358</v>
          </cell>
          <cell r="B56" t="str">
            <v>Trafford</v>
          </cell>
          <cell r="C56" t="str">
            <v>North</v>
          </cell>
          <cell r="D56" t="str">
            <v>Lancashire &amp; West Yorkshire</v>
          </cell>
        </row>
        <row r="57">
          <cell r="A57">
            <v>359</v>
          </cell>
          <cell r="B57" t="str">
            <v>Wigan</v>
          </cell>
          <cell r="C57" t="str">
            <v>North</v>
          </cell>
          <cell r="D57" t="str">
            <v>Lancashire &amp; West Yorkshire</v>
          </cell>
        </row>
        <row r="58">
          <cell r="A58">
            <v>370</v>
          </cell>
          <cell r="B58" t="str">
            <v>Barnsley</v>
          </cell>
          <cell r="C58" t="str">
            <v>North</v>
          </cell>
          <cell r="D58" t="str">
            <v>East Midlands &amp; Humber</v>
          </cell>
        </row>
        <row r="59">
          <cell r="A59">
            <v>371</v>
          </cell>
          <cell r="B59" t="str">
            <v>Doncaster</v>
          </cell>
          <cell r="C59" t="str">
            <v>North</v>
          </cell>
          <cell r="D59" t="str">
            <v>East Midlands &amp; Humber</v>
          </cell>
        </row>
        <row r="60">
          <cell r="A60">
            <v>372</v>
          </cell>
          <cell r="B60" t="str">
            <v>Rotherham</v>
          </cell>
          <cell r="C60" t="str">
            <v>North</v>
          </cell>
          <cell r="D60" t="str">
            <v>East Midlands &amp; Humber</v>
          </cell>
        </row>
        <row r="61">
          <cell r="A61">
            <v>373</v>
          </cell>
          <cell r="B61" t="str">
            <v>Sheffield</v>
          </cell>
          <cell r="C61" t="str">
            <v>North</v>
          </cell>
          <cell r="D61" t="str">
            <v>East Midlands &amp; Humber</v>
          </cell>
        </row>
        <row r="62">
          <cell r="A62">
            <v>380</v>
          </cell>
          <cell r="B62" t="str">
            <v>Bradford</v>
          </cell>
          <cell r="C62" t="str">
            <v>North</v>
          </cell>
          <cell r="D62" t="str">
            <v>Lancashire &amp; West Yorkshire</v>
          </cell>
        </row>
        <row r="63">
          <cell r="A63">
            <v>381</v>
          </cell>
          <cell r="B63" t="str">
            <v>Calderdale</v>
          </cell>
          <cell r="C63" t="str">
            <v>North</v>
          </cell>
          <cell r="D63" t="str">
            <v>Lancashire &amp; West Yorkshire</v>
          </cell>
        </row>
        <row r="64">
          <cell r="A64">
            <v>382</v>
          </cell>
          <cell r="B64" t="str">
            <v>Kirklees</v>
          </cell>
          <cell r="C64" t="str">
            <v>North</v>
          </cell>
          <cell r="D64" t="str">
            <v>Lancashire &amp; West Yorkshire</v>
          </cell>
        </row>
        <row r="65">
          <cell r="A65">
            <v>383</v>
          </cell>
          <cell r="B65" t="str">
            <v>Leeds</v>
          </cell>
          <cell r="C65" t="str">
            <v>North</v>
          </cell>
          <cell r="D65" t="str">
            <v>Lancashire &amp; West Yorkshire</v>
          </cell>
        </row>
        <row r="66">
          <cell r="A66">
            <v>384</v>
          </cell>
          <cell r="B66" t="str">
            <v>Wakefield</v>
          </cell>
          <cell r="C66" t="str">
            <v>North</v>
          </cell>
          <cell r="D66" t="str">
            <v>Lancashire &amp; West Yorkshire</v>
          </cell>
        </row>
        <row r="67">
          <cell r="A67">
            <v>390</v>
          </cell>
          <cell r="B67" t="str">
            <v>Gateshead</v>
          </cell>
          <cell r="C67" t="str">
            <v>North</v>
          </cell>
          <cell r="D67" t="str">
            <v>North</v>
          </cell>
        </row>
        <row r="68">
          <cell r="A68">
            <v>391</v>
          </cell>
          <cell r="B68" t="str">
            <v>Newcastle upon Tyne</v>
          </cell>
          <cell r="C68" t="str">
            <v>North</v>
          </cell>
          <cell r="D68" t="str">
            <v>North</v>
          </cell>
        </row>
        <row r="69">
          <cell r="A69">
            <v>392</v>
          </cell>
          <cell r="B69" t="str">
            <v>North Tyneside</v>
          </cell>
          <cell r="C69" t="str">
            <v>North</v>
          </cell>
          <cell r="D69" t="str">
            <v>North</v>
          </cell>
        </row>
        <row r="70">
          <cell r="A70">
            <v>393</v>
          </cell>
          <cell r="B70" t="str">
            <v>South Tyneside</v>
          </cell>
          <cell r="C70" t="str">
            <v>North</v>
          </cell>
          <cell r="D70" t="str">
            <v>North</v>
          </cell>
        </row>
        <row r="71">
          <cell r="A71">
            <v>394</v>
          </cell>
          <cell r="B71" t="str">
            <v>Sunderland</v>
          </cell>
          <cell r="C71" t="str">
            <v>North</v>
          </cell>
          <cell r="D71" t="str">
            <v>North</v>
          </cell>
        </row>
        <row r="72">
          <cell r="A72">
            <v>420</v>
          </cell>
          <cell r="B72" t="str">
            <v>Isles of Scilly</v>
          </cell>
          <cell r="C72" t="str">
            <v>Central</v>
          </cell>
          <cell r="D72" t="str">
            <v>South West</v>
          </cell>
        </row>
        <row r="73">
          <cell r="A73">
            <v>800</v>
          </cell>
          <cell r="B73" t="str">
            <v>Bath and North East Somerset</v>
          </cell>
          <cell r="C73" t="str">
            <v>Central</v>
          </cell>
          <cell r="D73" t="str">
            <v>South West</v>
          </cell>
        </row>
        <row r="74">
          <cell r="A74">
            <v>801</v>
          </cell>
          <cell r="B74" t="str">
            <v>Bristol</v>
          </cell>
          <cell r="C74" t="str">
            <v>Central</v>
          </cell>
          <cell r="D74" t="str">
            <v>South West</v>
          </cell>
        </row>
        <row r="75">
          <cell r="A75">
            <v>802</v>
          </cell>
          <cell r="B75" t="str">
            <v>North Somerset</v>
          </cell>
          <cell r="C75" t="str">
            <v>Central</v>
          </cell>
          <cell r="D75" t="str">
            <v>South West</v>
          </cell>
        </row>
        <row r="76">
          <cell r="A76">
            <v>803</v>
          </cell>
          <cell r="B76" t="str">
            <v>South Gloucestershire</v>
          </cell>
          <cell r="C76" t="str">
            <v>Central</v>
          </cell>
          <cell r="D76" t="str">
            <v>South West</v>
          </cell>
        </row>
        <row r="77">
          <cell r="A77">
            <v>805</v>
          </cell>
          <cell r="B77" t="str">
            <v>Hartlepool</v>
          </cell>
          <cell r="C77" t="str">
            <v>North</v>
          </cell>
          <cell r="D77" t="str">
            <v>North</v>
          </cell>
        </row>
        <row r="78">
          <cell r="A78">
            <v>806</v>
          </cell>
          <cell r="B78" t="str">
            <v>Middlesbrough</v>
          </cell>
          <cell r="C78" t="str">
            <v>North</v>
          </cell>
          <cell r="D78" t="str">
            <v>North</v>
          </cell>
        </row>
        <row r="79">
          <cell r="A79">
            <v>807</v>
          </cell>
          <cell r="B79" t="str">
            <v>Redcar and Cleveland</v>
          </cell>
          <cell r="C79" t="str">
            <v>North</v>
          </cell>
          <cell r="D79" t="str">
            <v>North</v>
          </cell>
        </row>
        <row r="80">
          <cell r="A80">
            <v>808</v>
          </cell>
          <cell r="B80" t="str">
            <v>Stockton-on-Tees</v>
          </cell>
          <cell r="C80" t="str">
            <v>North</v>
          </cell>
          <cell r="D80" t="str">
            <v>North</v>
          </cell>
        </row>
        <row r="81">
          <cell r="A81">
            <v>810</v>
          </cell>
          <cell r="B81" t="str">
            <v>Kingston upon Hull</v>
          </cell>
          <cell r="C81" t="str">
            <v>North</v>
          </cell>
          <cell r="D81" t="str">
            <v>East Midlands &amp; Humber</v>
          </cell>
        </row>
        <row r="82">
          <cell r="A82">
            <v>811</v>
          </cell>
          <cell r="B82" t="str">
            <v>East Riding of Yorkshire</v>
          </cell>
          <cell r="C82" t="str">
            <v>North</v>
          </cell>
          <cell r="D82" t="str">
            <v>East Midlands &amp; Humber</v>
          </cell>
        </row>
        <row r="83">
          <cell r="A83">
            <v>812</v>
          </cell>
          <cell r="B83" t="str">
            <v>North East Lincolnshire</v>
          </cell>
          <cell r="C83" t="str">
            <v>North</v>
          </cell>
          <cell r="D83" t="str">
            <v>East Midlands &amp; Humber</v>
          </cell>
        </row>
        <row r="84">
          <cell r="A84">
            <v>813</v>
          </cell>
          <cell r="B84" t="str">
            <v>North Lincolnshire</v>
          </cell>
          <cell r="C84" t="str">
            <v>North</v>
          </cell>
          <cell r="D84" t="str">
            <v>East Midlands &amp; Humber</v>
          </cell>
        </row>
        <row r="85">
          <cell r="A85">
            <v>815</v>
          </cell>
          <cell r="B85" t="str">
            <v>North Yorkshire</v>
          </cell>
          <cell r="C85" t="str">
            <v>North</v>
          </cell>
          <cell r="D85" t="str">
            <v>North</v>
          </cell>
        </row>
        <row r="86">
          <cell r="A86">
            <v>816</v>
          </cell>
          <cell r="B86" t="str">
            <v>York</v>
          </cell>
          <cell r="C86" t="str">
            <v>North</v>
          </cell>
          <cell r="D86" t="str">
            <v>East Midlands &amp; Humber</v>
          </cell>
        </row>
        <row r="87">
          <cell r="A87">
            <v>821</v>
          </cell>
          <cell r="B87" t="str">
            <v>Luton</v>
          </cell>
          <cell r="C87" t="str">
            <v>South</v>
          </cell>
          <cell r="D87" t="str">
            <v>North West London &amp; South Central</v>
          </cell>
        </row>
        <row r="88">
          <cell r="A88">
            <v>822</v>
          </cell>
          <cell r="B88" t="str">
            <v>Bedford Borough</v>
          </cell>
          <cell r="C88" t="str">
            <v>South</v>
          </cell>
          <cell r="D88" t="str">
            <v>North West London &amp; South Central</v>
          </cell>
        </row>
        <row r="89">
          <cell r="A89">
            <v>823</v>
          </cell>
          <cell r="B89" t="str">
            <v>Central Bedfordshire</v>
          </cell>
          <cell r="C89" t="str">
            <v>South</v>
          </cell>
          <cell r="D89" t="str">
            <v>North West London &amp; South Central</v>
          </cell>
        </row>
        <row r="90">
          <cell r="A90">
            <v>825</v>
          </cell>
          <cell r="B90" t="str">
            <v>Buckinghamshire</v>
          </cell>
          <cell r="C90" t="str">
            <v>South</v>
          </cell>
          <cell r="D90" t="str">
            <v>North West London &amp; South Central</v>
          </cell>
        </row>
        <row r="91">
          <cell r="A91">
            <v>826</v>
          </cell>
          <cell r="B91" t="str">
            <v>Milton Keynes</v>
          </cell>
          <cell r="C91" t="str">
            <v>South</v>
          </cell>
          <cell r="D91" t="str">
            <v>North West London &amp; South Central</v>
          </cell>
        </row>
        <row r="92">
          <cell r="A92">
            <v>830</v>
          </cell>
          <cell r="B92" t="str">
            <v>Derbyshire</v>
          </cell>
          <cell r="C92" t="str">
            <v>Central</v>
          </cell>
          <cell r="D92" t="str">
            <v>East Midlands &amp; Humber</v>
          </cell>
        </row>
        <row r="93">
          <cell r="A93">
            <v>831</v>
          </cell>
          <cell r="B93" t="str">
            <v>Derby</v>
          </cell>
          <cell r="C93" t="str">
            <v>Central</v>
          </cell>
          <cell r="D93" t="str">
            <v>East Midlands &amp; Humber</v>
          </cell>
        </row>
        <row r="94">
          <cell r="A94">
            <v>835</v>
          </cell>
          <cell r="B94" t="str">
            <v>Dorset</v>
          </cell>
          <cell r="C94" t="str">
            <v>Central</v>
          </cell>
          <cell r="D94" t="str">
            <v>South West</v>
          </cell>
        </row>
        <row r="95">
          <cell r="A95">
            <v>836</v>
          </cell>
          <cell r="B95" t="str">
            <v>Poole</v>
          </cell>
          <cell r="C95" t="str">
            <v>Central</v>
          </cell>
          <cell r="D95" t="str">
            <v>South West</v>
          </cell>
        </row>
        <row r="96">
          <cell r="A96">
            <v>837</v>
          </cell>
          <cell r="B96" t="str">
            <v>Bournemouth</v>
          </cell>
          <cell r="C96" t="str">
            <v>Central</v>
          </cell>
          <cell r="D96" t="str">
            <v>South West</v>
          </cell>
        </row>
        <row r="97">
          <cell r="A97">
            <v>840</v>
          </cell>
          <cell r="B97" t="str">
            <v>Durham</v>
          </cell>
          <cell r="C97" t="str">
            <v>North</v>
          </cell>
          <cell r="D97" t="str">
            <v>North</v>
          </cell>
        </row>
        <row r="98">
          <cell r="A98">
            <v>841</v>
          </cell>
          <cell r="B98" t="str">
            <v>Darlington</v>
          </cell>
          <cell r="C98" t="str">
            <v>North</v>
          </cell>
          <cell r="D98" t="str">
            <v>North</v>
          </cell>
        </row>
        <row r="99">
          <cell r="A99">
            <v>845</v>
          </cell>
          <cell r="B99" t="str">
            <v>East Sussex</v>
          </cell>
          <cell r="C99" t="str">
            <v>South</v>
          </cell>
          <cell r="D99" t="str">
            <v>South London &amp; South East</v>
          </cell>
        </row>
        <row r="100">
          <cell r="A100">
            <v>846</v>
          </cell>
          <cell r="B100" t="str">
            <v>Brighton and Hove</v>
          </cell>
          <cell r="C100" t="str">
            <v>South</v>
          </cell>
          <cell r="D100" t="str">
            <v>South London &amp; South East</v>
          </cell>
        </row>
        <row r="101">
          <cell r="A101">
            <v>850</v>
          </cell>
          <cell r="B101" t="str">
            <v>Hampshire</v>
          </cell>
          <cell r="C101" t="str">
            <v>South</v>
          </cell>
          <cell r="D101" t="str">
            <v>South London &amp; South East</v>
          </cell>
        </row>
        <row r="102">
          <cell r="A102">
            <v>851</v>
          </cell>
          <cell r="B102" t="str">
            <v>Portsmouth</v>
          </cell>
          <cell r="C102" t="str">
            <v>South</v>
          </cell>
          <cell r="D102" t="str">
            <v>South London &amp; South East</v>
          </cell>
        </row>
        <row r="103">
          <cell r="A103">
            <v>852</v>
          </cell>
          <cell r="B103" t="str">
            <v>Southampton</v>
          </cell>
          <cell r="C103" t="str">
            <v>South</v>
          </cell>
          <cell r="D103" t="str">
            <v>South London &amp; South East</v>
          </cell>
        </row>
        <row r="104">
          <cell r="A104">
            <v>855</v>
          </cell>
          <cell r="B104" t="str">
            <v>Leicestershire</v>
          </cell>
          <cell r="C104" t="str">
            <v>Central</v>
          </cell>
          <cell r="D104" t="str">
            <v>East Midlands &amp; Humber</v>
          </cell>
        </row>
        <row r="105">
          <cell r="A105">
            <v>856</v>
          </cell>
          <cell r="B105" t="str">
            <v>Leicester</v>
          </cell>
          <cell r="C105" t="str">
            <v>Central</v>
          </cell>
          <cell r="D105" t="str">
            <v>East Midlands &amp; Humber</v>
          </cell>
        </row>
        <row r="106">
          <cell r="A106">
            <v>857</v>
          </cell>
          <cell r="B106" t="str">
            <v>Rutland</v>
          </cell>
          <cell r="C106" t="str">
            <v>Central</v>
          </cell>
          <cell r="D106" t="str">
            <v>East Midlands &amp; Humber</v>
          </cell>
        </row>
        <row r="107">
          <cell r="A107">
            <v>860</v>
          </cell>
          <cell r="B107" t="str">
            <v>Staffordshire</v>
          </cell>
          <cell r="C107" t="str">
            <v>Central</v>
          </cell>
          <cell r="D107" t="str">
            <v>West Midlands</v>
          </cell>
        </row>
        <row r="108">
          <cell r="A108">
            <v>861</v>
          </cell>
          <cell r="B108" t="str">
            <v>Stoke-on-Trent</v>
          </cell>
          <cell r="C108" t="str">
            <v>Central</v>
          </cell>
          <cell r="D108" t="str">
            <v>West Midlands</v>
          </cell>
        </row>
        <row r="109">
          <cell r="A109">
            <v>865</v>
          </cell>
          <cell r="B109" t="str">
            <v>Wiltshire</v>
          </cell>
          <cell r="C109" t="str">
            <v>Central</v>
          </cell>
          <cell r="D109" t="str">
            <v>South West</v>
          </cell>
        </row>
        <row r="110">
          <cell r="A110">
            <v>866</v>
          </cell>
          <cell r="B110" t="str">
            <v>Swindon</v>
          </cell>
          <cell r="C110" t="str">
            <v>Central</v>
          </cell>
          <cell r="D110" t="str">
            <v>South West</v>
          </cell>
        </row>
        <row r="111">
          <cell r="A111">
            <v>867</v>
          </cell>
          <cell r="B111" t="str">
            <v>Bracknell Forest</v>
          </cell>
          <cell r="C111" t="str">
            <v>South</v>
          </cell>
          <cell r="D111" t="str">
            <v>North West London &amp; South Central</v>
          </cell>
        </row>
        <row r="112">
          <cell r="A112">
            <v>868</v>
          </cell>
          <cell r="B112" t="str">
            <v>Windsor and Maidenhead</v>
          </cell>
          <cell r="C112" t="str">
            <v>South</v>
          </cell>
          <cell r="D112" t="str">
            <v>North West London &amp; South Central</v>
          </cell>
        </row>
        <row r="113">
          <cell r="A113">
            <v>869</v>
          </cell>
          <cell r="B113" t="str">
            <v>West Berkshire</v>
          </cell>
          <cell r="C113" t="str">
            <v>South</v>
          </cell>
          <cell r="D113" t="str">
            <v>North West London &amp; South Central</v>
          </cell>
        </row>
        <row r="114">
          <cell r="A114">
            <v>870</v>
          </cell>
          <cell r="B114" t="str">
            <v>Reading</v>
          </cell>
          <cell r="C114" t="str">
            <v>South</v>
          </cell>
          <cell r="D114" t="str">
            <v>North West London &amp; South Central</v>
          </cell>
        </row>
        <row r="115">
          <cell r="A115">
            <v>871</v>
          </cell>
          <cell r="B115" t="str">
            <v>Slough</v>
          </cell>
          <cell r="C115" t="str">
            <v>South</v>
          </cell>
          <cell r="D115" t="str">
            <v>North West London &amp; South Central</v>
          </cell>
        </row>
        <row r="116">
          <cell r="A116">
            <v>872</v>
          </cell>
          <cell r="B116" t="str">
            <v>Wokingham</v>
          </cell>
          <cell r="C116" t="str">
            <v>South</v>
          </cell>
          <cell r="D116" t="str">
            <v>North West London &amp; South Central</v>
          </cell>
        </row>
        <row r="117">
          <cell r="A117">
            <v>873</v>
          </cell>
          <cell r="B117" t="str">
            <v>Cambridgeshire</v>
          </cell>
          <cell r="C117" t="str">
            <v>South</v>
          </cell>
          <cell r="D117" t="str">
            <v>North East London &amp; East of England</v>
          </cell>
        </row>
        <row r="118">
          <cell r="A118">
            <v>874</v>
          </cell>
          <cell r="B118" t="str">
            <v>Peterborough</v>
          </cell>
          <cell r="C118" t="str">
            <v>South</v>
          </cell>
          <cell r="D118" t="str">
            <v>North East London &amp; East of England</v>
          </cell>
        </row>
        <row r="119">
          <cell r="A119">
            <v>876</v>
          </cell>
          <cell r="B119" t="str">
            <v>Halton</v>
          </cell>
          <cell r="C119" t="str">
            <v>North</v>
          </cell>
          <cell r="D119" t="str">
            <v>Lancashire &amp; West Yorkshire</v>
          </cell>
        </row>
        <row r="120">
          <cell r="A120">
            <v>877</v>
          </cell>
          <cell r="B120" t="str">
            <v>Warrington</v>
          </cell>
          <cell r="C120" t="str">
            <v>North</v>
          </cell>
          <cell r="D120" t="str">
            <v>Lancashire &amp; West Yorkshire</v>
          </cell>
        </row>
        <row r="121">
          <cell r="A121">
            <v>878</v>
          </cell>
          <cell r="B121" t="str">
            <v>Devon</v>
          </cell>
          <cell r="C121" t="str">
            <v>Central</v>
          </cell>
          <cell r="D121" t="str">
            <v>South West</v>
          </cell>
        </row>
        <row r="122">
          <cell r="A122">
            <v>879</v>
          </cell>
          <cell r="B122" t="str">
            <v>Plymouth</v>
          </cell>
          <cell r="C122" t="str">
            <v>Central</v>
          </cell>
          <cell r="D122" t="str">
            <v>South West</v>
          </cell>
        </row>
        <row r="123">
          <cell r="A123">
            <v>880</v>
          </cell>
          <cell r="B123" t="str">
            <v>Torbay</v>
          </cell>
          <cell r="C123" t="str">
            <v>Central</v>
          </cell>
          <cell r="D123" t="str">
            <v>South West</v>
          </cell>
        </row>
        <row r="124">
          <cell r="A124">
            <v>881</v>
          </cell>
          <cell r="B124" t="str">
            <v>Essex</v>
          </cell>
          <cell r="C124" t="str">
            <v>South</v>
          </cell>
          <cell r="D124" t="str">
            <v>North East London &amp; East of England</v>
          </cell>
        </row>
        <row r="125">
          <cell r="A125">
            <v>882</v>
          </cell>
          <cell r="B125" t="str">
            <v>Southend on Sea</v>
          </cell>
          <cell r="C125" t="str">
            <v>South</v>
          </cell>
          <cell r="D125" t="str">
            <v>North East London &amp; East of England</v>
          </cell>
        </row>
        <row r="126">
          <cell r="A126">
            <v>883</v>
          </cell>
          <cell r="B126" t="str">
            <v>Thurrock</v>
          </cell>
          <cell r="C126" t="str">
            <v>South</v>
          </cell>
          <cell r="D126" t="str">
            <v>North East London &amp; East of England</v>
          </cell>
        </row>
        <row r="127">
          <cell r="A127">
            <v>884</v>
          </cell>
          <cell r="B127" t="str">
            <v>Herefordshire</v>
          </cell>
          <cell r="C127" t="str">
            <v>Central</v>
          </cell>
          <cell r="D127" t="str">
            <v>West Midlands</v>
          </cell>
        </row>
        <row r="128">
          <cell r="A128">
            <v>885</v>
          </cell>
          <cell r="B128" t="str">
            <v>Worcestershire</v>
          </cell>
          <cell r="C128" t="str">
            <v>Central</v>
          </cell>
          <cell r="D128" t="str">
            <v>West Midlands</v>
          </cell>
        </row>
        <row r="129">
          <cell r="A129">
            <v>886</v>
          </cell>
          <cell r="B129" t="str">
            <v>Kent</v>
          </cell>
          <cell r="C129" t="str">
            <v>South</v>
          </cell>
          <cell r="D129" t="str">
            <v>South London &amp; South East</v>
          </cell>
        </row>
        <row r="130">
          <cell r="A130">
            <v>887</v>
          </cell>
          <cell r="B130" t="str">
            <v>Medway</v>
          </cell>
          <cell r="C130" t="str">
            <v>South</v>
          </cell>
          <cell r="D130" t="str">
            <v>South London &amp; South East</v>
          </cell>
        </row>
        <row r="131">
          <cell r="A131">
            <v>888</v>
          </cell>
          <cell r="B131" t="str">
            <v>Lancashire</v>
          </cell>
          <cell r="C131" t="str">
            <v>North</v>
          </cell>
          <cell r="D131" t="str">
            <v>Lancashire &amp; West Yorkshire</v>
          </cell>
        </row>
        <row r="132">
          <cell r="A132">
            <v>889</v>
          </cell>
          <cell r="B132" t="str">
            <v>Blackburn with Darwen</v>
          </cell>
          <cell r="C132" t="str">
            <v>North</v>
          </cell>
          <cell r="D132" t="str">
            <v>Lancashire &amp; West Yorkshire</v>
          </cell>
        </row>
        <row r="133">
          <cell r="A133">
            <v>890</v>
          </cell>
          <cell r="B133" t="str">
            <v>Blackpool</v>
          </cell>
          <cell r="C133" t="str">
            <v>North</v>
          </cell>
          <cell r="D133" t="str">
            <v>Lancashire &amp; West Yorkshire</v>
          </cell>
        </row>
        <row r="134">
          <cell r="A134">
            <v>891</v>
          </cell>
          <cell r="B134" t="str">
            <v>Nottinghamshire</v>
          </cell>
          <cell r="C134" t="str">
            <v>Central</v>
          </cell>
          <cell r="D134" t="str">
            <v>East Midlands &amp; Humber</v>
          </cell>
        </row>
        <row r="135">
          <cell r="A135">
            <v>892</v>
          </cell>
          <cell r="B135" t="str">
            <v>Nottingham</v>
          </cell>
          <cell r="C135" t="str">
            <v>Central</v>
          </cell>
          <cell r="D135" t="str">
            <v>East Midlands &amp; Humber</v>
          </cell>
        </row>
        <row r="136">
          <cell r="A136">
            <v>893</v>
          </cell>
          <cell r="B136" t="str">
            <v>Shropshire</v>
          </cell>
          <cell r="C136" t="str">
            <v>Central</v>
          </cell>
          <cell r="D136" t="str">
            <v>West Midlands</v>
          </cell>
        </row>
        <row r="137">
          <cell r="A137">
            <v>894</v>
          </cell>
          <cell r="B137" t="str">
            <v>Telford and Wrekin</v>
          </cell>
          <cell r="C137" t="str">
            <v>Central</v>
          </cell>
          <cell r="D137" t="str">
            <v>West Midlands</v>
          </cell>
        </row>
        <row r="138">
          <cell r="A138">
            <v>895</v>
          </cell>
          <cell r="B138" t="str">
            <v>Cheshire East</v>
          </cell>
          <cell r="C138" t="str">
            <v>North</v>
          </cell>
          <cell r="D138" t="str">
            <v>West Midlands</v>
          </cell>
        </row>
        <row r="139">
          <cell r="A139">
            <v>896</v>
          </cell>
          <cell r="B139" t="str">
            <v>Cheshire West And Chester</v>
          </cell>
          <cell r="C139" t="str">
            <v>North</v>
          </cell>
          <cell r="D139" t="str">
            <v>West Midlands</v>
          </cell>
        </row>
        <row r="140">
          <cell r="A140">
            <v>908</v>
          </cell>
          <cell r="B140" t="str">
            <v>Cornwall</v>
          </cell>
          <cell r="C140" t="str">
            <v>Central</v>
          </cell>
          <cell r="D140" t="str">
            <v>South West</v>
          </cell>
        </row>
        <row r="141">
          <cell r="A141">
            <v>909</v>
          </cell>
          <cell r="B141" t="str">
            <v>Cumbria</v>
          </cell>
          <cell r="C141" t="str">
            <v>North</v>
          </cell>
          <cell r="D141" t="str">
            <v>North</v>
          </cell>
        </row>
        <row r="142">
          <cell r="A142">
            <v>916</v>
          </cell>
          <cell r="B142" t="str">
            <v>Gloucestershire</v>
          </cell>
          <cell r="C142" t="str">
            <v>Central</v>
          </cell>
          <cell r="D142" t="str">
            <v>South West</v>
          </cell>
        </row>
        <row r="143">
          <cell r="A143">
            <v>919</v>
          </cell>
          <cell r="B143" t="str">
            <v>Hertfordshire</v>
          </cell>
          <cell r="C143" t="str">
            <v>South</v>
          </cell>
          <cell r="D143" t="str">
            <v>North West London &amp; South Central</v>
          </cell>
        </row>
        <row r="144">
          <cell r="A144">
            <v>921</v>
          </cell>
          <cell r="B144" t="str">
            <v>Isle of Wight</v>
          </cell>
          <cell r="C144" t="str">
            <v>South</v>
          </cell>
          <cell r="D144" t="str">
            <v>South London &amp; South East</v>
          </cell>
        </row>
        <row r="145">
          <cell r="A145">
            <v>925</v>
          </cell>
          <cell r="B145" t="str">
            <v>Lincolnshire</v>
          </cell>
          <cell r="C145" t="str">
            <v>Central</v>
          </cell>
          <cell r="D145" t="str">
            <v>East Midlands &amp; Humber</v>
          </cell>
        </row>
        <row r="146">
          <cell r="A146">
            <v>926</v>
          </cell>
          <cell r="B146" t="str">
            <v>Norfolk</v>
          </cell>
          <cell r="C146" t="str">
            <v>South</v>
          </cell>
          <cell r="D146" t="str">
            <v>North East London &amp; East of England</v>
          </cell>
        </row>
        <row r="147">
          <cell r="A147">
            <v>928</v>
          </cell>
          <cell r="B147" t="str">
            <v>Northamptonshire</v>
          </cell>
          <cell r="C147" t="str">
            <v>Central</v>
          </cell>
          <cell r="D147" t="str">
            <v>North West London &amp; South Central</v>
          </cell>
        </row>
        <row r="148">
          <cell r="A148">
            <v>929</v>
          </cell>
          <cell r="B148" t="str">
            <v>Northumberland</v>
          </cell>
          <cell r="C148" t="str">
            <v>North</v>
          </cell>
          <cell r="D148" t="str">
            <v>North</v>
          </cell>
        </row>
        <row r="149">
          <cell r="A149">
            <v>931</v>
          </cell>
          <cell r="B149" t="str">
            <v>Oxfordshire</v>
          </cell>
          <cell r="C149" t="str">
            <v>South</v>
          </cell>
          <cell r="D149" t="str">
            <v>North West London &amp; South Central</v>
          </cell>
        </row>
        <row r="150">
          <cell r="A150">
            <v>933</v>
          </cell>
          <cell r="B150" t="str">
            <v>Somerset</v>
          </cell>
          <cell r="C150" t="str">
            <v>Central</v>
          </cell>
          <cell r="D150" t="str">
            <v>South West</v>
          </cell>
        </row>
        <row r="151">
          <cell r="A151">
            <v>935</v>
          </cell>
          <cell r="B151" t="str">
            <v>Suffolk</v>
          </cell>
          <cell r="C151" t="str">
            <v>South</v>
          </cell>
          <cell r="D151" t="str">
            <v>North East London &amp; East of England</v>
          </cell>
        </row>
        <row r="152">
          <cell r="A152">
            <v>936</v>
          </cell>
          <cell r="B152" t="str">
            <v>Surrey</v>
          </cell>
          <cell r="C152" t="str">
            <v>South</v>
          </cell>
          <cell r="D152" t="str">
            <v>South London &amp; South East</v>
          </cell>
        </row>
        <row r="153">
          <cell r="A153">
            <v>937</v>
          </cell>
          <cell r="B153" t="str">
            <v>Warwickshire</v>
          </cell>
          <cell r="C153" t="str">
            <v>Central</v>
          </cell>
          <cell r="D153" t="str">
            <v>West Midlands</v>
          </cell>
        </row>
        <row r="154">
          <cell r="A154">
            <v>938</v>
          </cell>
          <cell r="B154" t="str">
            <v>West Sussex</v>
          </cell>
          <cell r="C154" t="str">
            <v>South</v>
          </cell>
          <cell r="D154" t="str">
            <v>South London &amp; South East</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Calculations"/>
    </sheetNames>
    <sheetDataSet>
      <sheetData sheetId="0"/>
      <sheetData sheetId="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Control"/>
      <sheetName val="Control"/>
      <sheetName val="ACAs by District"/>
      <sheetName val="ACAs by LA"/>
      <sheetName val="ACAs by LA_withAvePartFringe"/>
      <sheetName val="PartFringe_AverageACA"/>
      <sheetName val="Chart1"/>
      <sheetName val="StaffProportion"/>
      <sheetName val="Expenditure"/>
      <sheetName val="TeacherSCA_SWFC_aut13"/>
      <sheetName val="LCAs by ACA Area"/>
      <sheetName val="LCA by District"/>
      <sheetName val="District-LA"/>
      <sheetName val="IL OL Fringe"/>
      <sheetName val="Regions"/>
      <sheetName val="Comparison"/>
      <sheetName val="AdHoc"/>
      <sheetName val="Export"/>
    </sheetNames>
    <sheetDataSet>
      <sheetData sheetId="0"/>
      <sheetData sheetId="1"/>
      <sheetData sheetId="2"/>
      <sheetData sheetId="3"/>
      <sheetData sheetId="4"/>
      <sheetData sheetId="5"/>
      <sheetData sheetId="6" refreshError="1"/>
      <sheetData sheetId="7">
        <row r="16">
          <cell r="U16">
            <v>0.52832993970429731</v>
          </cell>
        </row>
        <row r="17">
          <cell r="U17">
            <v>0.28286328443663272</v>
          </cell>
        </row>
        <row r="20">
          <cell r="U20">
            <v>0.81119322414093009</v>
          </cell>
        </row>
      </sheetData>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Control"/>
      <sheetName val="Info"/>
      <sheetName val="ACAs by District"/>
      <sheetName val="ACAs by LA"/>
      <sheetName val="ACAs by LA_withAvePartFringe"/>
      <sheetName val="PartFringe_AverageACA"/>
      <sheetName val="Export to SQL"/>
      <sheetName val="Export To Tech Note"/>
      <sheetName val="Chart1"/>
      <sheetName val="StaffProportion"/>
      <sheetName val="Expenditure"/>
      <sheetName val="TeacherSCA_summary"/>
      <sheetName val="TeacherSCA_SWFCaut13_Method2"/>
      <sheetName val="LCAs by ACA Area"/>
      <sheetName val="LCA by District"/>
      <sheetName val="District-LA"/>
      <sheetName val="IL OL Fringe"/>
      <sheetName val="Regions"/>
    </sheetNames>
    <sheetDataSet>
      <sheetData sheetId="0"/>
      <sheetData sheetId="1"/>
      <sheetData sheetId="2"/>
      <sheetData sheetId="3"/>
      <sheetData sheetId="4"/>
      <sheetData sheetId="5"/>
      <sheetData sheetId="6"/>
      <sheetData sheetId="7"/>
      <sheetData sheetId="8" refreshError="1"/>
      <sheetData sheetId="9">
        <row r="16">
          <cell r="V16">
            <v>0.53762993774522583</v>
          </cell>
        </row>
        <row r="17">
          <cell r="V17">
            <v>0.27064572622099031</v>
          </cell>
        </row>
        <row r="20">
          <cell r="V20">
            <v>0.80827566396621608</v>
          </cell>
        </row>
      </sheetData>
      <sheetData sheetId="10"/>
      <sheetData sheetId="11"/>
      <sheetData sheetId="12"/>
      <sheetData sheetId="13"/>
      <sheetData sheetId="14"/>
      <sheetData sheetId="15"/>
      <sheetData sheetId="16"/>
      <sheetData sheetId="17"/>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min_ModelInformation&amp;TabIndex"/>
      <sheetName val="Details"/>
      <sheetName val="Output_NFFLALevelCombinedTable"/>
      <sheetName val="UserInput"/>
      <sheetName val="Output_Summary"/>
      <sheetName val="OutputLATable_TotalCentralBlock"/>
      <sheetName val="OutputLATable_Ongoing"/>
      <sheetName val="OutputLAChart_TotalCentralBlock"/>
      <sheetName val="OutputLAChart_Ongoing"/>
      <sheetName val="Calculations_NFF_Funding"/>
      <sheetName val="Calculations_CSSB_NFF_Rate"/>
      <sheetName val="Calculations_CSSB_Baseline"/>
      <sheetName val="CR_SplitBetweenOngoing&amp;Historic"/>
      <sheetName val="Calc_FSM"/>
      <sheetName val="Regions"/>
      <sheetName val="Pupil Numbers"/>
      <sheetName val="ACA"/>
      <sheetName val="Data_s251Budget_201617"/>
      <sheetName val="2016-17 ESG Allocations"/>
      <sheetName val="201617_BaselinesData"/>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refreshError="1"/>
      <sheetData sheetId="17" refreshError="1"/>
      <sheetData sheetId="18" refreshError="1"/>
      <sheetData sheetId="19"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ToDo"/>
      <sheetName val="Cover"/>
      <sheetName val="Control sheet"/>
      <sheetName val="DataSources"/>
      <sheetName val="Stored scenarios"/>
      <sheetName val="LAdata"/>
      <sheetName val="LA OUTPUT"/>
      <sheetName val="SchoolData"/>
      <sheetName val="SCHOOL OUTPUT"/>
      <sheetName val="SchoolChartData"/>
      <sheetName val="NamedRanges"/>
      <sheetName val="SchoolData_1314"/>
      <sheetName val="ACA"/>
      <sheetName val="Exceptional Schools"/>
      <sheetName val="Quantum"/>
      <sheetName val="Lists"/>
    </sheetNames>
    <sheetDataSet>
      <sheetData sheetId="0"/>
      <sheetData sheetId="1"/>
      <sheetData sheetId="2"/>
      <sheetData sheetId="3"/>
      <sheetData sheetId="4"/>
      <sheetData sheetId="5"/>
      <sheetData sheetId="6"/>
      <sheetData sheetId="7"/>
      <sheetData sheetId="8"/>
      <sheetData sheetId="9">
        <row r="4">
          <cell r="AH4" t="str">
            <v>Baseline PP</v>
          </cell>
          <cell r="AK4" t="str">
            <v>NFF less CR and Growth</v>
          </cell>
          <cell r="AO4" t="str">
            <v>No</v>
          </cell>
        </row>
      </sheetData>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 Pupil Numbers"/>
      <sheetName val="Analysis"/>
      <sheetName val="tables"/>
      <sheetName val="ACA"/>
      <sheetName val="ACA Comparison"/>
    </sheetNames>
    <sheetDataSet>
      <sheetData sheetId="0"/>
      <sheetData sheetId="1"/>
      <sheetData sheetId="2">
        <row r="2">
          <cell r="J2">
            <v>201</v>
          </cell>
          <cell r="K2">
            <v>1.2623610869345974</v>
          </cell>
        </row>
        <row r="3">
          <cell r="J3">
            <v>202</v>
          </cell>
          <cell r="K3">
            <v>1.1849346751721002</v>
          </cell>
        </row>
        <row r="4">
          <cell r="J4">
            <v>203</v>
          </cell>
          <cell r="K4">
            <v>1.1849346751721002</v>
          </cell>
        </row>
        <row r="5">
          <cell r="J5">
            <v>204</v>
          </cell>
          <cell r="K5">
            <v>1.1849346751721002</v>
          </cell>
        </row>
        <row r="6">
          <cell r="J6">
            <v>205</v>
          </cell>
          <cell r="K6">
            <v>1.1849346751721002</v>
          </cell>
        </row>
        <row r="7">
          <cell r="J7">
            <v>206</v>
          </cell>
          <cell r="K7">
            <v>1.1849346751721002</v>
          </cell>
        </row>
        <row r="8">
          <cell r="J8">
            <v>207</v>
          </cell>
          <cell r="K8">
            <v>1.1849346751721002</v>
          </cell>
        </row>
        <row r="9">
          <cell r="J9">
            <v>208</v>
          </cell>
          <cell r="K9">
            <v>1.1849346751721002</v>
          </cell>
        </row>
        <row r="10">
          <cell r="J10">
            <v>209</v>
          </cell>
          <cell r="K10">
            <v>1.1849346751721002</v>
          </cell>
        </row>
        <row r="11">
          <cell r="J11">
            <v>210</v>
          </cell>
          <cell r="K11">
            <v>1.1849346751721002</v>
          </cell>
        </row>
        <row r="12">
          <cell r="J12">
            <v>211</v>
          </cell>
          <cell r="K12">
            <v>1.1849346751721002</v>
          </cell>
        </row>
        <row r="13">
          <cell r="J13">
            <v>212</v>
          </cell>
          <cell r="K13">
            <v>1.1849346751721002</v>
          </cell>
        </row>
        <row r="14">
          <cell r="J14">
            <v>213</v>
          </cell>
          <cell r="K14">
            <v>1.1849346751721002</v>
          </cell>
        </row>
        <row r="15">
          <cell r="J15">
            <v>301</v>
          </cell>
          <cell r="K15">
            <v>1.1297090495405613</v>
          </cell>
        </row>
        <row r="16">
          <cell r="J16">
            <v>302</v>
          </cell>
          <cell r="K16">
            <v>1.0998061995962876</v>
          </cell>
        </row>
        <row r="17">
          <cell r="J17">
            <v>303</v>
          </cell>
          <cell r="K17">
            <v>1.0831376686934553</v>
          </cell>
        </row>
        <row r="18">
          <cell r="J18">
            <v>304</v>
          </cell>
          <cell r="K18">
            <v>1.1463775804433936</v>
          </cell>
        </row>
        <row r="19">
          <cell r="J19">
            <v>305</v>
          </cell>
          <cell r="K19">
            <v>1.0831376686934553</v>
          </cell>
        </row>
        <row r="20">
          <cell r="J20">
            <v>306</v>
          </cell>
          <cell r="K20">
            <v>1.0831376686934553</v>
          </cell>
        </row>
        <row r="21">
          <cell r="J21">
            <v>307</v>
          </cell>
          <cell r="K21">
            <v>1.1463775804433936</v>
          </cell>
        </row>
        <row r="22">
          <cell r="J22">
            <v>308</v>
          </cell>
          <cell r="K22">
            <v>1.0831376686934553</v>
          </cell>
        </row>
        <row r="23">
          <cell r="J23">
            <v>309</v>
          </cell>
          <cell r="K23">
            <v>1.1297090495405613</v>
          </cell>
        </row>
        <row r="24">
          <cell r="J24">
            <v>310</v>
          </cell>
          <cell r="K24">
            <v>1.0998061995962876</v>
          </cell>
        </row>
        <row r="25">
          <cell r="J25">
            <v>311</v>
          </cell>
          <cell r="K25">
            <v>1.0831376686934553</v>
          </cell>
        </row>
        <row r="26">
          <cell r="J26">
            <v>312</v>
          </cell>
          <cell r="K26">
            <v>1.0998061995962876</v>
          </cell>
        </row>
        <row r="27">
          <cell r="J27">
            <v>313</v>
          </cell>
          <cell r="K27">
            <v>1.0998061995962876</v>
          </cell>
        </row>
        <row r="28">
          <cell r="J28">
            <v>314</v>
          </cell>
          <cell r="K28">
            <v>1.0998061995962876</v>
          </cell>
        </row>
        <row r="29">
          <cell r="J29">
            <v>315</v>
          </cell>
          <cell r="K29">
            <v>1.1463775804433936</v>
          </cell>
        </row>
        <row r="30">
          <cell r="J30">
            <v>316</v>
          </cell>
          <cell r="K30">
            <v>1.1297090495405613</v>
          </cell>
        </row>
        <row r="31">
          <cell r="J31">
            <v>317</v>
          </cell>
          <cell r="K31">
            <v>1.0831376686934553</v>
          </cell>
        </row>
        <row r="32">
          <cell r="J32">
            <v>318</v>
          </cell>
          <cell r="K32">
            <v>1.0998061995962876</v>
          </cell>
        </row>
        <row r="33">
          <cell r="J33">
            <v>319</v>
          </cell>
          <cell r="K33">
            <v>1.0998061995962876</v>
          </cell>
        </row>
        <row r="34">
          <cell r="J34">
            <v>320</v>
          </cell>
          <cell r="K34">
            <v>1.0831376686934553</v>
          </cell>
        </row>
        <row r="35">
          <cell r="J35">
            <v>330</v>
          </cell>
          <cell r="K35">
            <v>1.003451469130177</v>
          </cell>
        </row>
        <row r="36">
          <cell r="J36">
            <v>331</v>
          </cell>
          <cell r="K36">
            <v>1.003451469130177</v>
          </cell>
        </row>
        <row r="37">
          <cell r="J37">
            <v>332</v>
          </cell>
          <cell r="K37">
            <v>1.003451469130177</v>
          </cell>
        </row>
        <row r="38">
          <cell r="J38">
            <v>333</v>
          </cell>
          <cell r="K38">
            <v>1.003451469130177</v>
          </cell>
        </row>
        <row r="39">
          <cell r="J39">
            <v>334</v>
          </cell>
          <cell r="K39">
            <v>1.003451469130177</v>
          </cell>
        </row>
        <row r="40">
          <cell r="J40">
            <v>335</v>
          </cell>
          <cell r="K40">
            <v>1.003451469130177</v>
          </cell>
        </row>
        <row r="41">
          <cell r="J41">
            <v>336</v>
          </cell>
          <cell r="K41">
            <v>1.003451469130177</v>
          </cell>
        </row>
        <row r="42">
          <cell r="J42">
            <v>340</v>
          </cell>
          <cell r="K42">
            <v>1.0011447491179912</v>
          </cell>
        </row>
        <row r="43">
          <cell r="J43">
            <v>341</v>
          </cell>
          <cell r="K43">
            <v>1.0011447491179912</v>
          </cell>
        </row>
        <row r="44">
          <cell r="J44">
            <v>342</v>
          </cell>
          <cell r="K44">
            <v>1.0011447491179912</v>
          </cell>
        </row>
        <row r="45">
          <cell r="J45">
            <v>343</v>
          </cell>
          <cell r="K45">
            <v>1.0011447491179912</v>
          </cell>
        </row>
        <row r="46">
          <cell r="J46">
            <v>344</v>
          </cell>
          <cell r="K46">
            <v>1.0011447491179912</v>
          </cell>
        </row>
        <row r="47">
          <cell r="J47">
            <v>350</v>
          </cell>
          <cell r="K47">
            <v>1.0055767552613917</v>
          </cell>
        </row>
        <row r="48">
          <cell r="J48">
            <v>351</v>
          </cell>
          <cell r="K48">
            <v>1.0055767552613917</v>
          </cell>
        </row>
        <row r="49">
          <cell r="J49">
            <v>352</v>
          </cell>
          <cell r="K49">
            <v>1.0055767552613917</v>
          </cell>
        </row>
        <row r="50">
          <cell r="J50">
            <v>353</v>
          </cell>
          <cell r="K50">
            <v>1.0055767552613917</v>
          </cell>
        </row>
        <row r="51">
          <cell r="J51">
            <v>354</v>
          </cell>
          <cell r="K51">
            <v>1.0055767552613917</v>
          </cell>
        </row>
        <row r="52">
          <cell r="J52">
            <v>355</v>
          </cell>
          <cell r="K52">
            <v>1.0055767552613917</v>
          </cell>
        </row>
        <row r="53">
          <cell r="J53">
            <v>356</v>
          </cell>
          <cell r="K53">
            <v>1.0055767552613917</v>
          </cell>
        </row>
        <row r="54">
          <cell r="J54">
            <v>357</v>
          </cell>
          <cell r="K54">
            <v>1.0055767552613917</v>
          </cell>
        </row>
        <row r="55">
          <cell r="J55">
            <v>358</v>
          </cell>
          <cell r="K55">
            <v>1.0055767552613917</v>
          </cell>
        </row>
        <row r="56">
          <cell r="J56">
            <v>359</v>
          </cell>
          <cell r="K56">
            <v>1.0055767552613917</v>
          </cell>
        </row>
        <row r="57">
          <cell r="J57">
            <v>370</v>
          </cell>
          <cell r="K57">
            <v>1</v>
          </cell>
        </row>
        <row r="58">
          <cell r="J58">
            <v>371</v>
          </cell>
          <cell r="K58">
            <v>1</v>
          </cell>
        </row>
        <row r="59">
          <cell r="J59">
            <v>372</v>
          </cell>
          <cell r="K59">
            <v>1</v>
          </cell>
        </row>
        <row r="60">
          <cell r="J60">
            <v>373</v>
          </cell>
          <cell r="K60">
            <v>1</v>
          </cell>
        </row>
        <row r="61">
          <cell r="J61">
            <v>380</v>
          </cell>
          <cell r="K61">
            <v>1.0001650980158474</v>
          </cell>
        </row>
        <row r="62">
          <cell r="J62">
            <v>381</v>
          </cell>
          <cell r="K62">
            <v>1.0001650980158474</v>
          </cell>
        </row>
        <row r="63">
          <cell r="J63">
            <v>382</v>
          </cell>
          <cell r="K63">
            <v>1.0001650980158474</v>
          </cell>
        </row>
        <row r="64">
          <cell r="J64">
            <v>383</v>
          </cell>
          <cell r="K64">
            <v>1.0001650980158474</v>
          </cell>
        </row>
        <row r="65">
          <cell r="J65">
            <v>384</v>
          </cell>
          <cell r="K65">
            <v>1.0001650980158474</v>
          </cell>
        </row>
        <row r="66">
          <cell r="J66">
            <v>390</v>
          </cell>
          <cell r="K66">
            <v>1</v>
          </cell>
        </row>
        <row r="67">
          <cell r="J67">
            <v>391</v>
          </cell>
          <cell r="K67">
            <v>1</v>
          </cell>
        </row>
        <row r="68">
          <cell r="J68">
            <v>392</v>
          </cell>
          <cell r="K68">
            <v>1</v>
          </cell>
        </row>
        <row r="69">
          <cell r="J69">
            <v>393</v>
          </cell>
          <cell r="K69">
            <v>1</v>
          </cell>
        </row>
        <row r="70">
          <cell r="J70">
            <v>394</v>
          </cell>
          <cell r="K70">
            <v>1</v>
          </cell>
        </row>
        <row r="71">
          <cell r="J71">
            <v>800</v>
          </cell>
          <cell r="K71">
            <v>1.0149320816582614</v>
          </cell>
        </row>
        <row r="72">
          <cell r="J72">
            <v>801</v>
          </cell>
          <cell r="K72">
            <v>1.0149320816582614</v>
          </cell>
        </row>
        <row r="73">
          <cell r="J73">
            <v>802</v>
          </cell>
          <cell r="K73">
            <v>1.0149320816582614</v>
          </cell>
        </row>
        <row r="74">
          <cell r="J74">
            <v>803</v>
          </cell>
          <cell r="K74">
            <v>1.0149320816582614</v>
          </cell>
        </row>
        <row r="75">
          <cell r="J75">
            <v>805</v>
          </cell>
          <cell r="K75">
            <v>1</v>
          </cell>
        </row>
        <row r="76">
          <cell r="J76">
            <v>806</v>
          </cell>
          <cell r="K76">
            <v>1</v>
          </cell>
        </row>
        <row r="77">
          <cell r="J77">
            <v>807</v>
          </cell>
          <cell r="K77">
            <v>1</v>
          </cell>
        </row>
        <row r="78">
          <cell r="J78">
            <v>808</v>
          </cell>
          <cell r="K78">
            <v>1</v>
          </cell>
        </row>
        <row r="79">
          <cell r="J79">
            <v>810</v>
          </cell>
          <cell r="K79">
            <v>1</v>
          </cell>
        </row>
        <row r="80">
          <cell r="J80">
            <v>811</v>
          </cell>
          <cell r="K80">
            <v>1</v>
          </cell>
        </row>
        <row r="81">
          <cell r="J81">
            <v>812</v>
          </cell>
          <cell r="K81">
            <v>1</v>
          </cell>
        </row>
        <row r="82">
          <cell r="J82">
            <v>813</v>
          </cell>
          <cell r="K82">
            <v>1</v>
          </cell>
        </row>
        <row r="83">
          <cell r="J83">
            <v>815</v>
          </cell>
          <cell r="K83">
            <v>1</v>
          </cell>
        </row>
        <row r="84">
          <cell r="J84">
            <v>816</v>
          </cell>
          <cell r="K84">
            <v>1</v>
          </cell>
        </row>
        <row r="85">
          <cell r="J85">
            <v>821</v>
          </cell>
          <cell r="K85">
            <v>1.0160157557120151</v>
          </cell>
        </row>
        <row r="86">
          <cell r="J86">
            <v>822</v>
          </cell>
          <cell r="K86">
            <v>1.0160157557120151</v>
          </cell>
        </row>
        <row r="87">
          <cell r="J87">
            <v>823</v>
          </cell>
          <cell r="K87">
            <v>1.0160157557120151</v>
          </cell>
        </row>
        <row r="88">
          <cell r="J88">
            <v>825</v>
          </cell>
          <cell r="K88">
            <v>1.0348976856730419</v>
          </cell>
        </row>
        <row r="89">
          <cell r="J89">
            <v>826</v>
          </cell>
          <cell r="K89">
            <v>1.0293000445269778</v>
          </cell>
        </row>
        <row r="90">
          <cell r="J90">
            <v>830</v>
          </cell>
          <cell r="K90">
            <v>1</v>
          </cell>
        </row>
        <row r="91">
          <cell r="J91">
            <v>831</v>
          </cell>
          <cell r="K91">
            <v>1</v>
          </cell>
        </row>
        <row r="92">
          <cell r="J92">
            <v>835</v>
          </cell>
          <cell r="K92">
            <v>1</v>
          </cell>
        </row>
        <row r="93">
          <cell r="J93">
            <v>836</v>
          </cell>
          <cell r="K93">
            <v>1</v>
          </cell>
        </row>
        <row r="94">
          <cell r="J94">
            <v>837</v>
          </cell>
          <cell r="K94">
            <v>1</v>
          </cell>
        </row>
        <row r="95">
          <cell r="J95">
            <v>840</v>
          </cell>
          <cell r="K95">
            <v>1</v>
          </cell>
        </row>
        <row r="96">
          <cell r="J96">
            <v>841</v>
          </cell>
          <cell r="K96">
            <v>1</v>
          </cell>
        </row>
        <row r="97">
          <cell r="J97">
            <v>845</v>
          </cell>
          <cell r="K97">
            <v>1.0017284959376629</v>
          </cell>
        </row>
        <row r="98">
          <cell r="J98">
            <v>846</v>
          </cell>
          <cell r="K98">
            <v>1.0017284959376629</v>
          </cell>
        </row>
        <row r="99">
          <cell r="J99">
            <v>850</v>
          </cell>
          <cell r="K99">
            <v>1.014490836265451</v>
          </cell>
        </row>
        <row r="100">
          <cell r="J100">
            <v>851</v>
          </cell>
          <cell r="K100">
            <v>1.014490836265451</v>
          </cell>
        </row>
        <row r="101">
          <cell r="J101">
            <v>852</v>
          </cell>
          <cell r="K101">
            <v>1.014490836265451</v>
          </cell>
        </row>
        <row r="102">
          <cell r="J102">
            <v>855</v>
          </cell>
          <cell r="K102">
            <v>1</v>
          </cell>
        </row>
        <row r="103">
          <cell r="J103">
            <v>856</v>
          </cell>
          <cell r="K103">
            <v>1</v>
          </cell>
        </row>
        <row r="104">
          <cell r="J104">
            <v>857</v>
          </cell>
          <cell r="K104">
            <v>1</v>
          </cell>
        </row>
        <row r="105">
          <cell r="J105">
            <v>860</v>
          </cell>
          <cell r="K105">
            <v>1</v>
          </cell>
        </row>
        <row r="106">
          <cell r="J106">
            <v>861</v>
          </cell>
          <cell r="K106">
            <v>1</v>
          </cell>
        </row>
        <row r="107">
          <cell r="J107">
            <v>865</v>
          </cell>
          <cell r="K107">
            <v>1.0073267651634539</v>
          </cell>
        </row>
        <row r="108">
          <cell r="J108">
            <v>866</v>
          </cell>
          <cell r="K108">
            <v>1.0073267651634539</v>
          </cell>
        </row>
        <row r="109">
          <cell r="J109">
            <v>867</v>
          </cell>
          <cell r="K109">
            <v>1.0576177632035826</v>
          </cell>
        </row>
        <row r="110">
          <cell r="J110">
            <v>868</v>
          </cell>
          <cell r="K110">
            <v>1.0576177632035826</v>
          </cell>
        </row>
        <row r="111">
          <cell r="J111">
            <v>869</v>
          </cell>
          <cell r="K111">
            <v>1.0354935687103402</v>
          </cell>
        </row>
        <row r="112">
          <cell r="J112">
            <v>870</v>
          </cell>
          <cell r="K112">
            <v>1.0354935687103402</v>
          </cell>
        </row>
        <row r="113">
          <cell r="J113">
            <v>871</v>
          </cell>
          <cell r="K113">
            <v>1.0576177632035826</v>
          </cell>
        </row>
        <row r="114">
          <cell r="J114">
            <v>872</v>
          </cell>
          <cell r="K114">
            <v>1.0354935687103402</v>
          </cell>
        </row>
        <row r="115">
          <cell r="J115">
            <v>873</v>
          </cell>
          <cell r="K115">
            <v>1.0131157158754904</v>
          </cell>
        </row>
        <row r="116">
          <cell r="J116">
            <v>874</v>
          </cell>
          <cell r="K116">
            <v>1.0131157158754904</v>
          </cell>
        </row>
        <row r="117">
          <cell r="J117">
            <v>876</v>
          </cell>
          <cell r="K117">
            <v>1.0037064826216322</v>
          </cell>
        </row>
        <row r="118">
          <cell r="J118">
            <v>877</v>
          </cell>
          <cell r="K118">
            <v>1.0037064826216322</v>
          </cell>
        </row>
        <row r="119">
          <cell r="J119">
            <v>878</v>
          </cell>
          <cell r="K119">
            <v>1</v>
          </cell>
        </row>
        <row r="120">
          <cell r="J120">
            <v>879</v>
          </cell>
          <cell r="K120">
            <v>1</v>
          </cell>
        </row>
        <row r="121">
          <cell r="J121">
            <v>880</v>
          </cell>
          <cell r="K121">
            <v>1</v>
          </cell>
        </row>
        <row r="122">
          <cell r="J122">
            <v>881</v>
          </cell>
          <cell r="K122">
            <v>1.0151595720089308</v>
          </cell>
        </row>
        <row r="123">
          <cell r="J123">
            <v>882</v>
          </cell>
          <cell r="K123">
            <v>1.0036174653946481</v>
          </cell>
        </row>
        <row r="124">
          <cell r="J124">
            <v>883</v>
          </cell>
          <cell r="K124">
            <v>1.037788670711258</v>
          </cell>
        </row>
        <row r="125">
          <cell r="J125">
            <v>884</v>
          </cell>
          <cell r="K125">
            <v>1</v>
          </cell>
        </row>
        <row r="126">
          <cell r="J126">
            <v>885</v>
          </cell>
          <cell r="K126">
            <v>1</v>
          </cell>
        </row>
        <row r="127">
          <cell r="J127">
            <v>886</v>
          </cell>
          <cell r="K127">
            <v>1.0058722477775675</v>
          </cell>
        </row>
        <row r="128">
          <cell r="J128">
            <v>887</v>
          </cell>
          <cell r="K128">
            <v>1.0007213301430509</v>
          </cell>
        </row>
        <row r="129">
          <cell r="J129">
            <v>888</v>
          </cell>
          <cell r="K129">
            <v>1</v>
          </cell>
        </row>
        <row r="130">
          <cell r="J130">
            <v>889</v>
          </cell>
          <cell r="K130">
            <v>1</v>
          </cell>
        </row>
        <row r="131">
          <cell r="J131">
            <v>890</v>
          </cell>
          <cell r="K131">
            <v>1</v>
          </cell>
        </row>
        <row r="132">
          <cell r="J132">
            <v>891</v>
          </cell>
          <cell r="K132">
            <v>1.0028255205564489</v>
          </cell>
        </row>
        <row r="133">
          <cell r="J133">
            <v>892</v>
          </cell>
          <cell r="K133">
            <v>1.0028255205564489</v>
          </cell>
        </row>
        <row r="134">
          <cell r="J134">
            <v>893</v>
          </cell>
          <cell r="K134">
            <v>1</v>
          </cell>
        </row>
        <row r="135">
          <cell r="J135">
            <v>894</v>
          </cell>
          <cell r="K135">
            <v>1</v>
          </cell>
        </row>
        <row r="136">
          <cell r="J136">
            <v>895</v>
          </cell>
          <cell r="K136">
            <v>1.0037064826216322</v>
          </cell>
        </row>
        <row r="137">
          <cell r="J137">
            <v>896</v>
          </cell>
          <cell r="K137">
            <v>1.0037064826216322</v>
          </cell>
        </row>
        <row r="138">
          <cell r="J138">
            <v>908</v>
          </cell>
          <cell r="K138">
            <v>1</v>
          </cell>
        </row>
        <row r="139">
          <cell r="J139">
            <v>909</v>
          </cell>
          <cell r="K139">
            <v>1</v>
          </cell>
        </row>
        <row r="140">
          <cell r="J140">
            <v>916</v>
          </cell>
          <cell r="K140">
            <v>1.0064345035302777</v>
          </cell>
        </row>
        <row r="141">
          <cell r="J141">
            <v>919</v>
          </cell>
          <cell r="K141">
            <v>1.04138994908529</v>
          </cell>
        </row>
        <row r="142">
          <cell r="J142">
            <v>921</v>
          </cell>
          <cell r="K142">
            <v>1.014490836265451</v>
          </cell>
        </row>
        <row r="143">
          <cell r="J143">
            <v>925</v>
          </cell>
          <cell r="K143">
            <v>1</v>
          </cell>
        </row>
        <row r="144">
          <cell r="J144">
            <v>926</v>
          </cell>
          <cell r="K144">
            <v>1</v>
          </cell>
        </row>
        <row r="145">
          <cell r="J145">
            <v>928</v>
          </cell>
          <cell r="K145">
            <v>1.0033558429585079</v>
          </cell>
        </row>
        <row r="146">
          <cell r="J146">
            <v>929</v>
          </cell>
          <cell r="K146">
            <v>1</v>
          </cell>
        </row>
        <row r="147">
          <cell r="J147">
            <v>931</v>
          </cell>
          <cell r="K147">
            <v>1.0226738435214191</v>
          </cell>
        </row>
        <row r="148">
          <cell r="J148">
            <v>933</v>
          </cell>
          <cell r="K148">
            <v>1</v>
          </cell>
        </row>
        <row r="149">
          <cell r="J149">
            <v>935</v>
          </cell>
          <cell r="K149">
            <v>1.0000244159203306</v>
          </cell>
        </row>
        <row r="150">
          <cell r="J150">
            <v>936</v>
          </cell>
          <cell r="K150">
            <v>1.0576177632035826</v>
          </cell>
        </row>
        <row r="151">
          <cell r="J151">
            <v>937</v>
          </cell>
          <cell r="K151">
            <v>1.0071585420946638</v>
          </cell>
        </row>
        <row r="152">
          <cell r="J152">
            <v>938</v>
          </cell>
          <cell r="K152">
            <v>1.0091093430436222</v>
          </cell>
        </row>
      </sheetData>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Sheet"/>
      <sheetName val="Cover"/>
      <sheetName val="Schools Block Data"/>
      <sheetName val="14-15 submitted baselines"/>
      <sheetName val="14-15 submitted HN places"/>
      <sheetName val="Inputs &amp; Adjustments"/>
      <sheetName val="Local Factors"/>
      <sheetName val="Adjusted Factors"/>
      <sheetName val="14-15 final baselines"/>
      <sheetName val="Commentary"/>
      <sheetName val="Proforma"/>
      <sheetName val="De Delegation"/>
      <sheetName val="New ISB"/>
      <sheetName val="School level SB"/>
      <sheetName val="Recoupment"/>
      <sheetName val="Validation sheet"/>
    </sheetNames>
    <sheetDataSet>
      <sheetData sheetId="0"/>
      <sheetData sheetId="1"/>
      <sheetData sheetId="2"/>
      <sheetData sheetId="3"/>
      <sheetData sheetId="4"/>
      <sheetData sheetId="5">
        <row r="6">
          <cell r="BR6" t="str">
            <v>School closed prior to 1 April 2015</v>
          </cell>
        </row>
        <row r="7">
          <cell r="BR7" t="str">
            <v>New School opening prior to 1 April 2015</v>
          </cell>
        </row>
        <row r="8">
          <cell r="BR8" t="str">
            <v>New School opening after 1 April 2015</v>
          </cell>
        </row>
        <row r="9">
          <cell r="BR9" t="str">
            <v>Amalgamation of schools by 1 April 2015</v>
          </cell>
        </row>
        <row r="10">
          <cell r="BR10" t="str">
            <v>Change in pupil numbers/factors</v>
          </cell>
        </row>
        <row r="11">
          <cell r="BR11" t="str">
            <v>Conversion to academy status prior to 5 January 2015</v>
          </cell>
        </row>
        <row r="12">
          <cell r="BR12" t="str">
            <v>New Academy/Free School</v>
          </cell>
        </row>
        <row r="13">
          <cell r="BR13" t="str">
            <v>Post-16 institution with Sixth Form Funding From DSG</v>
          </cell>
        </row>
        <row r="14">
          <cell r="BR14" t="str">
            <v>Other</v>
          </cell>
        </row>
      </sheetData>
      <sheetData sheetId="6">
        <row r="4">
          <cell r="AC4" t="str">
            <v>15-16 Approved Exceptional  Circumstance 1:
Reserved for Additional lump sum for schools amalgamated during  FY14-15</v>
          </cell>
        </row>
      </sheetData>
      <sheetData sheetId="7">
        <row r="6">
          <cell r="C6">
            <v>103153</v>
          </cell>
        </row>
      </sheetData>
      <sheetData sheetId="8"/>
      <sheetData sheetId="9"/>
      <sheetData sheetId="10">
        <row r="9">
          <cell r="E9" t="str">
            <v>No</v>
          </cell>
        </row>
        <row r="15">
          <cell r="D15" t="str">
            <v>FSM % Primary</v>
          </cell>
        </row>
        <row r="16">
          <cell r="D16" t="str">
            <v>N/A</v>
          </cell>
        </row>
        <row r="25">
          <cell r="D25" t="str">
            <v>N/A</v>
          </cell>
        </row>
        <row r="26">
          <cell r="D26" t="str">
            <v>N/A</v>
          </cell>
        </row>
        <row r="30">
          <cell r="D30" t="str">
            <v>N/A</v>
          </cell>
        </row>
        <row r="40">
          <cell r="K40" t="str">
            <v>Fixed</v>
          </cell>
        </row>
        <row r="41">
          <cell r="K41" t="str">
            <v>Fixed</v>
          </cell>
        </row>
        <row r="42">
          <cell r="K42" t="str">
            <v>Fixed</v>
          </cell>
        </row>
        <row r="43">
          <cell r="K43" t="str">
            <v>Fixed</v>
          </cell>
        </row>
        <row r="61">
          <cell r="J61" t="str">
            <v>No</v>
          </cell>
        </row>
      </sheetData>
      <sheetData sheetId="11">
        <row r="8">
          <cell r="V8">
            <v>0</v>
          </cell>
        </row>
        <row r="9">
          <cell r="W9">
            <v>0</v>
          </cell>
        </row>
        <row r="10">
          <cell r="V10">
            <v>0</v>
          </cell>
        </row>
        <row r="11">
          <cell r="W11">
            <v>0</v>
          </cell>
        </row>
        <row r="12">
          <cell r="V12">
            <v>0</v>
          </cell>
          <cell r="W12">
            <v>0</v>
          </cell>
        </row>
        <row r="13">
          <cell r="V13">
            <v>0</v>
          </cell>
          <cell r="W13">
            <v>0</v>
          </cell>
        </row>
        <row r="14">
          <cell r="V14">
            <v>0</v>
          </cell>
          <cell r="W14">
            <v>0</v>
          </cell>
        </row>
        <row r="15">
          <cell r="V15">
            <v>0</v>
          </cell>
          <cell r="W15">
            <v>0</v>
          </cell>
        </row>
        <row r="16">
          <cell r="V16">
            <v>0</v>
          </cell>
          <cell r="W16">
            <v>0</v>
          </cell>
        </row>
        <row r="17">
          <cell r="V17">
            <v>0</v>
          </cell>
          <cell r="W17">
            <v>0</v>
          </cell>
        </row>
        <row r="18">
          <cell r="V18">
            <v>0</v>
          </cell>
          <cell r="W18">
            <v>0</v>
          </cell>
        </row>
        <row r="19">
          <cell r="V19">
            <v>0</v>
          </cell>
        </row>
        <row r="20">
          <cell r="W20">
            <v>0</v>
          </cell>
        </row>
        <row r="21">
          <cell r="V21">
            <v>0</v>
          </cell>
        </row>
        <row r="22">
          <cell r="W22">
            <v>0</v>
          </cell>
        </row>
        <row r="23">
          <cell r="V23">
            <v>0</v>
          </cell>
          <cell r="W23">
            <v>0</v>
          </cell>
        </row>
        <row r="24">
          <cell r="V24">
            <v>0</v>
          </cell>
          <cell r="W24">
            <v>0</v>
          </cell>
        </row>
        <row r="26">
          <cell r="V26">
            <v>0</v>
          </cell>
          <cell r="W26">
            <v>0</v>
          </cell>
        </row>
      </sheetData>
      <sheetData sheetId="12">
        <row r="5">
          <cell r="E5">
            <v>0</v>
          </cell>
          <cell r="AC5">
            <v>0</v>
          </cell>
          <cell r="AD5">
            <v>0</v>
          </cell>
          <cell r="AE5">
            <v>0</v>
          </cell>
          <cell r="AF5">
            <v>0</v>
          </cell>
          <cell r="AG5">
            <v>0</v>
          </cell>
          <cell r="AH5">
            <v>0</v>
          </cell>
          <cell r="AI5">
            <v>0</v>
          </cell>
          <cell r="AJ5">
            <v>0</v>
          </cell>
          <cell r="AK5">
            <v>0</v>
          </cell>
          <cell r="AL5">
            <v>0</v>
          </cell>
          <cell r="AM5">
            <v>0</v>
          </cell>
          <cell r="AN5">
            <v>0</v>
          </cell>
          <cell r="AO5">
            <v>0</v>
          </cell>
          <cell r="AS5">
            <v>0</v>
          </cell>
          <cell r="AU5">
            <v>0</v>
          </cell>
          <cell r="AV5">
            <v>0</v>
          </cell>
          <cell r="BB5">
            <v>794712745.27985334</v>
          </cell>
        </row>
        <row r="6">
          <cell r="C6">
            <v>3302002</v>
          </cell>
        </row>
        <row r="7">
          <cell r="C7">
            <v>3302003</v>
          </cell>
        </row>
        <row r="8">
          <cell r="C8">
            <v>3302004</v>
          </cell>
        </row>
        <row r="9">
          <cell r="C9">
            <v>3302005</v>
          </cell>
        </row>
        <row r="10">
          <cell r="C10">
            <v>3302008</v>
          </cell>
        </row>
        <row r="11">
          <cell r="C11">
            <v>3302010</v>
          </cell>
        </row>
        <row r="12">
          <cell r="C12">
            <v>3302011</v>
          </cell>
        </row>
        <row r="13">
          <cell r="C13">
            <v>3302014</v>
          </cell>
        </row>
        <row r="14">
          <cell r="C14">
            <v>3302015</v>
          </cell>
        </row>
        <row r="15">
          <cell r="C15">
            <v>3302016</v>
          </cell>
        </row>
        <row r="16">
          <cell r="C16">
            <v>3302017</v>
          </cell>
        </row>
        <row r="17">
          <cell r="C17">
            <v>3302018</v>
          </cell>
        </row>
        <row r="18">
          <cell r="C18">
            <v>3302019</v>
          </cell>
        </row>
        <row r="19">
          <cell r="C19">
            <v>3302021</v>
          </cell>
        </row>
        <row r="20">
          <cell r="C20">
            <v>3302024</v>
          </cell>
        </row>
        <row r="21">
          <cell r="C21">
            <v>3302025</v>
          </cell>
        </row>
        <row r="22">
          <cell r="C22">
            <v>3302026</v>
          </cell>
        </row>
        <row r="23">
          <cell r="C23">
            <v>3302030</v>
          </cell>
        </row>
        <row r="24">
          <cell r="C24">
            <v>3302034</v>
          </cell>
        </row>
        <row r="25">
          <cell r="C25">
            <v>3302035</v>
          </cell>
        </row>
        <row r="26">
          <cell r="C26">
            <v>3302039</v>
          </cell>
        </row>
        <row r="27">
          <cell r="C27">
            <v>3302040</v>
          </cell>
        </row>
        <row r="28">
          <cell r="C28">
            <v>3302051</v>
          </cell>
        </row>
        <row r="29">
          <cell r="C29">
            <v>3302052</v>
          </cell>
        </row>
        <row r="30">
          <cell r="C30">
            <v>3302053</v>
          </cell>
        </row>
        <row r="31">
          <cell r="C31">
            <v>3302054</v>
          </cell>
        </row>
        <row r="32">
          <cell r="C32">
            <v>3302055</v>
          </cell>
        </row>
        <row r="33">
          <cell r="C33">
            <v>3302060</v>
          </cell>
        </row>
        <row r="34">
          <cell r="C34">
            <v>3302062</v>
          </cell>
        </row>
        <row r="35">
          <cell r="C35">
            <v>3302063</v>
          </cell>
        </row>
        <row r="36">
          <cell r="C36">
            <v>3302067</v>
          </cell>
        </row>
        <row r="37">
          <cell r="C37">
            <v>3302079</v>
          </cell>
        </row>
        <row r="38">
          <cell r="C38">
            <v>3302081</v>
          </cell>
        </row>
        <row r="39">
          <cell r="C39">
            <v>3302082</v>
          </cell>
        </row>
        <row r="40">
          <cell r="C40">
            <v>3302086</v>
          </cell>
        </row>
        <row r="41">
          <cell r="C41">
            <v>3302087</v>
          </cell>
        </row>
        <row r="42">
          <cell r="C42">
            <v>3302091</v>
          </cell>
        </row>
        <row r="43">
          <cell r="C43">
            <v>3302092</v>
          </cell>
        </row>
        <row r="44">
          <cell r="C44">
            <v>3302093</v>
          </cell>
        </row>
        <row r="45">
          <cell r="C45">
            <v>3302097</v>
          </cell>
        </row>
        <row r="46">
          <cell r="C46">
            <v>3302099</v>
          </cell>
        </row>
        <row r="47">
          <cell r="C47">
            <v>3302101</v>
          </cell>
        </row>
        <row r="48">
          <cell r="C48">
            <v>3302108</v>
          </cell>
        </row>
        <row r="49">
          <cell r="C49">
            <v>3302111</v>
          </cell>
        </row>
        <row r="50">
          <cell r="C50">
            <v>3302115</v>
          </cell>
        </row>
        <row r="51">
          <cell r="C51">
            <v>3302118</v>
          </cell>
        </row>
        <row r="52">
          <cell r="C52">
            <v>3302119</v>
          </cell>
        </row>
        <row r="53">
          <cell r="C53">
            <v>3302127</v>
          </cell>
        </row>
        <row r="54">
          <cell r="C54">
            <v>3302128</v>
          </cell>
        </row>
        <row r="55">
          <cell r="C55">
            <v>3302129</v>
          </cell>
        </row>
        <row r="56">
          <cell r="C56">
            <v>3302132</v>
          </cell>
        </row>
        <row r="57">
          <cell r="C57">
            <v>3302133</v>
          </cell>
        </row>
        <row r="58">
          <cell r="C58">
            <v>3302142</v>
          </cell>
        </row>
        <row r="59">
          <cell r="C59">
            <v>3302149</v>
          </cell>
        </row>
        <row r="60">
          <cell r="C60">
            <v>3302150</v>
          </cell>
        </row>
        <row r="61">
          <cell r="C61">
            <v>3302153</v>
          </cell>
        </row>
        <row r="62">
          <cell r="C62">
            <v>3302155</v>
          </cell>
        </row>
        <row r="63">
          <cell r="C63">
            <v>3302156</v>
          </cell>
        </row>
        <row r="64">
          <cell r="C64">
            <v>3302157</v>
          </cell>
        </row>
        <row r="65">
          <cell r="C65">
            <v>3302159</v>
          </cell>
        </row>
        <row r="66">
          <cell r="C66">
            <v>3302160</v>
          </cell>
        </row>
        <row r="67">
          <cell r="C67">
            <v>3302161</v>
          </cell>
        </row>
        <row r="68">
          <cell r="C68">
            <v>3302169</v>
          </cell>
        </row>
        <row r="69">
          <cell r="C69">
            <v>3302174</v>
          </cell>
        </row>
        <row r="70">
          <cell r="C70">
            <v>3302176</v>
          </cell>
        </row>
        <row r="71">
          <cell r="C71">
            <v>3302178</v>
          </cell>
        </row>
        <row r="72">
          <cell r="C72">
            <v>3302179</v>
          </cell>
        </row>
        <row r="73">
          <cell r="C73">
            <v>3302180</v>
          </cell>
        </row>
        <row r="74">
          <cell r="C74">
            <v>3302183</v>
          </cell>
        </row>
        <row r="75">
          <cell r="C75">
            <v>3302184</v>
          </cell>
        </row>
        <row r="76">
          <cell r="C76">
            <v>3302185</v>
          </cell>
        </row>
        <row r="77">
          <cell r="C77">
            <v>3302188</v>
          </cell>
        </row>
        <row r="78">
          <cell r="C78">
            <v>3302189</v>
          </cell>
        </row>
        <row r="79">
          <cell r="C79">
            <v>3302190</v>
          </cell>
        </row>
        <row r="80">
          <cell r="C80">
            <v>3302191</v>
          </cell>
        </row>
        <row r="81">
          <cell r="C81">
            <v>3302192</v>
          </cell>
        </row>
        <row r="82">
          <cell r="C82">
            <v>3302225</v>
          </cell>
        </row>
        <row r="83">
          <cell r="C83">
            <v>3302226</v>
          </cell>
        </row>
        <row r="84">
          <cell r="C84">
            <v>3302227</v>
          </cell>
        </row>
        <row r="85">
          <cell r="C85">
            <v>3302231</v>
          </cell>
        </row>
        <row r="86">
          <cell r="C86">
            <v>3302236</v>
          </cell>
        </row>
        <row r="87">
          <cell r="C87">
            <v>3302238</v>
          </cell>
        </row>
        <row r="88">
          <cell r="C88">
            <v>3302239</v>
          </cell>
        </row>
        <row r="89">
          <cell r="C89">
            <v>3302241</v>
          </cell>
        </row>
        <row r="90">
          <cell r="C90">
            <v>3302245</v>
          </cell>
        </row>
        <row r="91">
          <cell r="C91">
            <v>3302246</v>
          </cell>
        </row>
        <row r="92">
          <cell r="C92">
            <v>3302251</v>
          </cell>
        </row>
        <row r="93">
          <cell r="C93">
            <v>3302254</v>
          </cell>
        </row>
        <row r="94">
          <cell r="C94">
            <v>3302263</v>
          </cell>
        </row>
        <row r="95">
          <cell r="C95">
            <v>3302272</v>
          </cell>
        </row>
        <row r="96">
          <cell r="C96">
            <v>3302273</v>
          </cell>
        </row>
        <row r="97">
          <cell r="C97">
            <v>3302276</v>
          </cell>
        </row>
        <row r="98">
          <cell r="C98">
            <v>3302278</v>
          </cell>
        </row>
        <row r="99">
          <cell r="C99">
            <v>3302283</v>
          </cell>
        </row>
        <row r="100">
          <cell r="C100">
            <v>3302284</v>
          </cell>
        </row>
        <row r="101">
          <cell r="C101">
            <v>3302288</v>
          </cell>
        </row>
        <row r="102">
          <cell r="C102">
            <v>3302289</v>
          </cell>
        </row>
        <row r="103">
          <cell r="C103">
            <v>3302293</v>
          </cell>
        </row>
        <row r="104">
          <cell r="C104">
            <v>3302294</v>
          </cell>
        </row>
        <row r="105">
          <cell r="C105">
            <v>3302296</v>
          </cell>
        </row>
        <row r="106">
          <cell r="C106">
            <v>3302297</v>
          </cell>
        </row>
        <row r="107">
          <cell r="C107">
            <v>3302299</v>
          </cell>
        </row>
        <row r="108">
          <cell r="C108">
            <v>3302300</v>
          </cell>
        </row>
        <row r="109">
          <cell r="C109">
            <v>3302305</v>
          </cell>
        </row>
        <row r="110">
          <cell r="C110">
            <v>3302306</v>
          </cell>
        </row>
        <row r="111">
          <cell r="C111">
            <v>3302308</v>
          </cell>
        </row>
        <row r="112">
          <cell r="C112">
            <v>3302309</v>
          </cell>
        </row>
        <row r="113">
          <cell r="C113">
            <v>3302312</v>
          </cell>
        </row>
        <row r="114">
          <cell r="C114">
            <v>3302313</v>
          </cell>
        </row>
        <row r="115">
          <cell r="C115">
            <v>3302314</v>
          </cell>
        </row>
        <row r="116">
          <cell r="C116">
            <v>3302315</v>
          </cell>
        </row>
        <row r="117">
          <cell r="C117">
            <v>3302317</v>
          </cell>
        </row>
        <row r="118">
          <cell r="C118">
            <v>3302321</v>
          </cell>
        </row>
        <row r="119">
          <cell r="C119">
            <v>3302401</v>
          </cell>
        </row>
        <row r="120">
          <cell r="C120">
            <v>3302402</v>
          </cell>
        </row>
        <row r="121">
          <cell r="C121">
            <v>3302406</v>
          </cell>
        </row>
        <row r="122">
          <cell r="C122">
            <v>3302408</v>
          </cell>
        </row>
        <row r="123">
          <cell r="C123">
            <v>3302412</v>
          </cell>
        </row>
        <row r="124">
          <cell r="C124">
            <v>3302416</v>
          </cell>
        </row>
        <row r="125">
          <cell r="C125">
            <v>3302420</v>
          </cell>
        </row>
        <row r="126">
          <cell r="C126">
            <v>3302425</v>
          </cell>
        </row>
        <row r="127">
          <cell r="C127">
            <v>3302429</v>
          </cell>
        </row>
        <row r="128">
          <cell r="C128">
            <v>3302434</v>
          </cell>
        </row>
        <row r="129">
          <cell r="C129">
            <v>3302435</v>
          </cell>
        </row>
        <row r="130">
          <cell r="C130">
            <v>3302436</v>
          </cell>
        </row>
        <row r="131">
          <cell r="C131">
            <v>3302437</v>
          </cell>
        </row>
        <row r="132">
          <cell r="C132">
            <v>3302438</v>
          </cell>
        </row>
        <row r="133">
          <cell r="C133">
            <v>3302441</v>
          </cell>
        </row>
        <row r="134">
          <cell r="C134">
            <v>3302442</v>
          </cell>
        </row>
        <row r="135">
          <cell r="C135">
            <v>3302443</v>
          </cell>
        </row>
        <row r="136">
          <cell r="C136">
            <v>3302445</v>
          </cell>
        </row>
        <row r="137">
          <cell r="C137">
            <v>3302447</v>
          </cell>
        </row>
        <row r="138">
          <cell r="C138">
            <v>3302448</v>
          </cell>
        </row>
        <row r="139">
          <cell r="C139">
            <v>3302449</v>
          </cell>
        </row>
        <row r="140">
          <cell r="C140">
            <v>3302451</v>
          </cell>
        </row>
        <row r="141">
          <cell r="C141">
            <v>3302453</v>
          </cell>
        </row>
        <row r="142">
          <cell r="C142">
            <v>3302454</v>
          </cell>
        </row>
        <row r="143">
          <cell r="C143">
            <v>3302455</v>
          </cell>
        </row>
        <row r="144">
          <cell r="C144">
            <v>3302456</v>
          </cell>
        </row>
        <row r="145">
          <cell r="C145">
            <v>3302457</v>
          </cell>
        </row>
        <row r="146">
          <cell r="C146">
            <v>3302462</v>
          </cell>
        </row>
        <row r="147">
          <cell r="C147">
            <v>3302464</v>
          </cell>
        </row>
        <row r="148">
          <cell r="C148">
            <v>3302465</v>
          </cell>
        </row>
        <row r="149">
          <cell r="C149">
            <v>3302466</v>
          </cell>
        </row>
        <row r="150">
          <cell r="C150">
            <v>3302469</v>
          </cell>
        </row>
        <row r="151">
          <cell r="C151">
            <v>3302471</v>
          </cell>
        </row>
        <row r="152">
          <cell r="C152">
            <v>3302472</v>
          </cell>
        </row>
        <row r="153">
          <cell r="C153">
            <v>3302474</v>
          </cell>
        </row>
        <row r="154">
          <cell r="C154">
            <v>3302475</v>
          </cell>
        </row>
        <row r="155">
          <cell r="C155">
            <v>3302477</v>
          </cell>
        </row>
        <row r="156">
          <cell r="C156">
            <v>3302478</v>
          </cell>
        </row>
        <row r="157">
          <cell r="C157">
            <v>3302479</v>
          </cell>
        </row>
        <row r="158">
          <cell r="C158">
            <v>3302480</v>
          </cell>
        </row>
        <row r="159">
          <cell r="C159">
            <v>3302482</v>
          </cell>
        </row>
        <row r="160">
          <cell r="C160">
            <v>3302484</v>
          </cell>
        </row>
        <row r="161">
          <cell r="C161">
            <v>3302485</v>
          </cell>
        </row>
        <row r="162">
          <cell r="C162">
            <v>3302486</v>
          </cell>
        </row>
        <row r="163">
          <cell r="C163">
            <v>3303002</v>
          </cell>
        </row>
        <row r="164">
          <cell r="C164">
            <v>3303003</v>
          </cell>
        </row>
        <row r="165">
          <cell r="C165">
            <v>3303004</v>
          </cell>
        </row>
        <row r="166">
          <cell r="C166">
            <v>3303010</v>
          </cell>
        </row>
        <row r="167">
          <cell r="C167">
            <v>3303016</v>
          </cell>
        </row>
        <row r="168">
          <cell r="C168">
            <v>3303019</v>
          </cell>
        </row>
        <row r="169">
          <cell r="C169">
            <v>3303025</v>
          </cell>
        </row>
        <row r="170">
          <cell r="C170">
            <v>3303302</v>
          </cell>
        </row>
        <row r="171">
          <cell r="C171">
            <v>3303303</v>
          </cell>
        </row>
        <row r="172">
          <cell r="C172">
            <v>3303307</v>
          </cell>
        </row>
        <row r="173">
          <cell r="C173">
            <v>3303310</v>
          </cell>
        </row>
        <row r="174">
          <cell r="C174">
            <v>3303314</v>
          </cell>
        </row>
        <row r="175">
          <cell r="C175">
            <v>3303316</v>
          </cell>
        </row>
        <row r="176">
          <cell r="C176">
            <v>3303317</v>
          </cell>
        </row>
        <row r="177">
          <cell r="C177">
            <v>3303318</v>
          </cell>
        </row>
        <row r="178">
          <cell r="C178">
            <v>3303319</v>
          </cell>
        </row>
        <row r="179">
          <cell r="C179">
            <v>3303320</v>
          </cell>
        </row>
        <row r="180">
          <cell r="C180">
            <v>3303321</v>
          </cell>
        </row>
        <row r="181">
          <cell r="C181">
            <v>3303322</v>
          </cell>
        </row>
        <row r="182">
          <cell r="C182">
            <v>3303323</v>
          </cell>
        </row>
        <row r="183">
          <cell r="C183">
            <v>3303325</v>
          </cell>
        </row>
        <row r="184">
          <cell r="C184">
            <v>3303327</v>
          </cell>
        </row>
        <row r="185">
          <cell r="C185">
            <v>3303328</v>
          </cell>
        </row>
        <row r="186">
          <cell r="C186">
            <v>3303329</v>
          </cell>
        </row>
        <row r="187">
          <cell r="C187">
            <v>3303330</v>
          </cell>
        </row>
        <row r="188">
          <cell r="C188">
            <v>3303331</v>
          </cell>
        </row>
        <row r="189">
          <cell r="C189">
            <v>3303335</v>
          </cell>
        </row>
        <row r="190">
          <cell r="C190">
            <v>3303337</v>
          </cell>
        </row>
        <row r="191">
          <cell r="C191">
            <v>3303339</v>
          </cell>
        </row>
        <row r="192">
          <cell r="C192">
            <v>3303342</v>
          </cell>
        </row>
        <row r="193">
          <cell r="C193">
            <v>3303344</v>
          </cell>
        </row>
        <row r="194">
          <cell r="C194">
            <v>3303346</v>
          </cell>
        </row>
        <row r="195">
          <cell r="C195">
            <v>3303347</v>
          </cell>
        </row>
        <row r="196">
          <cell r="C196">
            <v>3303349</v>
          </cell>
        </row>
        <row r="197">
          <cell r="C197">
            <v>3303350</v>
          </cell>
        </row>
        <row r="198">
          <cell r="C198">
            <v>3303351</v>
          </cell>
        </row>
        <row r="199">
          <cell r="C199">
            <v>3303352</v>
          </cell>
        </row>
        <row r="200">
          <cell r="C200">
            <v>3303353</v>
          </cell>
        </row>
        <row r="201">
          <cell r="C201">
            <v>3303354</v>
          </cell>
        </row>
        <row r="202">
          <cell r="C202">
            <v>3303355</v>
          </cell>
        </row>
        <row r="203">
          <cell r="C203">
            <v>3303356</v>
          </cell>
        </row>
        <row r="204">
          <cell r="C204">
            <v>3303357</v>
          </cell>
        </row>
        <row r="205">
          <cell r="C205">
            <v>3303358</v>
          </cell>
        </row>
        <row r="206">
          <cell r="C206">
            <v>3303359</v>
          </cell>
        </row>
        <row r="207">
          <cell r="C207">
            <v>3303360</v>
          </cell>
        </row>
        <row r="208">
          <cell r="C208">
            <v>3303361</v>
          </cell>
        </row>
        <row r="209">
          <cell r="C209">
            <v>3303362</v>
          </cell>
        </row>
        <row r="210">
          <cell r="C210">
            <v>3303363</v>
          </cell>
        </row>
        <row r="211">
          <cell r="C211">
            <v>3303365</v>
          </cell>
        </row>
        <row r="212">
          <cell r="C212">
            <v>3303366</v>
          </cell>
        </row>
        <row r="213">
          <cell r="C213">
            <v>3303367</v>
          </cell>
        </row>
        <row r="214">
          <cell r="C214">
            <v>3303371</v>
          </cell>
        </row>
        <row r="215">
          <cell r="C215">
            <v>3303372</v>
          </cell>
        </row>
        <row r="216">
          <cell r="C216">
            <v>3303374</v>
          </cell>
        </row>
        <row r="217">
          <cell r="C217">
            <v>3303375</v>
          </cell>
        </row>
        <row r="218">
          <cell r="C218">
            <v>3303377</v>
          </cell>
        </row>
        <row r="219">
          <cell r="C219">
            <v>3303379</v>
          </cell>
        </row>
        <row r="220">
          <cell r="C220">
            <v>3303380</v>
          </cell>
        </row>
        <row r="221">
          <cell r="C221">
            <v>3303381</v>
          </cell>
        </row>
        <row r="222">
          <cell r="C222">
            <v>3303382</v>
          </cell>
        </row>
        <row r="223">
          <cell r="C223">
            <v>3303383</v>
          </cell>
        </row>
        <row r="224">
          <cell r="C224">
            <v>3303385</v>
          </cell>
        </row>
        <row r="225">
          <cell r="C225">
            <v>3303386</v>
          </cell>
        </row>
        <row r="226">
          <cell r="C226">
            <v>3303401</v>
          </cell>
        </row>
        <row r="227">
          <cell r="C227">
            <v>3303402</v>
          </cell>
        </row>
        <row r="228">
          <cell r="C228">
            <v>3303403</v>
          </cell>
        </row>
        <row r="229">
          <cell r="C229">
            <v>3303406</v>
          </cell>
        </row>
        <row r="230">
          <cell r="C230">
            <v>3303409</v>
          </cell>
        </row>
        <row r="231">
          <cell r="C231">
            <v>3303410</v>
          </cell>
        </row>
        <row r="232">
          <cell r="C232">
            <v>3303411</v>
          </cell>
        </row>
        <row r="233">
          <cell r="C233">
            <v>3303412</v>
          </cell>
        </row>
        <row r="234">
          <cell r="C234">
            <v>3303413</v>
          </cell>
        </row>
        <row r="235">
          <cell r="C235">
            <v>3303421</v>
          </cell>
        </row>
        <row r="236">
          <cell r="C236">
            <v>3303428</v>
          </cell>
        </row>
        <row r="237">
          <cell r="C237">
            <v>3303430</v>
          </cell>
        </row>
        <row r="238">
          <cell r="C238">
            <v>3303431</v>
          </cell>
        </row>
        <row r="239">
          <cell r="C239">
            <v>3303432</v>
          </cell>
        </row>
        <row r="240">
          <cell r="C240">
            <v>3303433</v>
          </cell>
        </row>
        <row r="241">
          <cell r="C241">
            <v>3303435</v>
          </cell>
        </row>
        <row r="242">
          <cell r="C242">
            <v>3303436</v>
          </cell>
        </row>
        <row r="243">
          <cell r="C243">
            <v>3305202</v>
          </cell>
        </row>
        <row r="244">
          <cell r="C244">
            <v>3305203</v>
          </cell>
        </row>
        <row r="245">
          <cell r="C245">
            <v>3305204</v>
          </cell>
        </row>
        <row r="246">
          <cell r="C246">
            <v>3305205</v>
          </cell>
        </row>
        <row r="247">
          <cell r="C247">
            <v>3305949</v>
          </cell>
        </row>
        <row r="248">
          <cell r="C248">
            <v>3304008</v>
          </cell>
        </row>
        <row r="249">
          <cell r="C249">
            <v>3304009</v>
          </cell>
        </row>
        <row r="250">
          <cell r="C250">
            <v>3304015</v>
          </cell>
        </row>
        <row r="251">
          <cell r="C251">
            <v>3304063</v>
          </cell>
        </row>
        <row r="252">
          <cell r="C252">
            <v>3304115</v>
          </cell>
        </row>
        <row r="253">
          <cell r="C253">
            <v>3304129</v>
          </cell>
        </row>
        <row r="254">
          <cell r="C254">
            <v>3304173</v>
          </cell>
        </row>
        <row r="255">
          <cell r="C255">
            <v>3304177</v>
          </cell>
        </row>
        <row r="256">
          <cell r="C256">
            <v>3304187</v>
          </cell>
        </row>
        <row r="257">
          <cell r="C257">
            <v>3304188</v>
          </cell>
        </row>
        <row r="258">
          <cell r="C258">
            <v>3304193</v>
          </cell>
        </row>
        <row r="259">
          <cell r="C259">
            <v>3304201</v>
          </cell>
        </row>
        <row r="260">
          <cell r="C260">
            <v>3304223</v>
          </cell>
        </row>
        <row r="261">
          <cell r="C261">
            <v>3304233</v>
          </cell>
        </row>
        <row r="262">
          <cell r="C262">
            <v>3304237</v>
          </cell>
        </row>
        <row r="263">
          <cell r="C263">
            <v>3304238</v>
          </cell>
        </row>
        <row r="264">
          <cell r="C264">
            <v>3304244</v>
          </cell>
        </row>
        <row r="265">
          <cell r="C265">
            <v>3304245</v>
          </cell>
        </row>
        <row r="266">
          <cell r="C266">
            <v>3304301</v>
          </cell>
        </row>
        <row r="267">
          <cell r="C267">
            <v>3304330</v>
          </cell>
        </row>
        <row r="268">
          <cell r="C268">
            <v>3304333</v>
          </cell>
        </row>
        <row r="269">
          <cell r="C269">
            <v>3304334</v>
          </cell>
        </row>
        <row r="270">
          <cell r="C270">
            <v>3304606</v>
          </cell>
        </row>
        <row r="271">
          <cell r="C271">
            <v>3304616</v>
          </cell>
        </row>
        <row r="272">
          <cell r="C272">
            <v>3304625</v>
          </cell>
        </row>
        <row r="273">
          <cell r="C273">
            <v>3304661</v>
          </cell>
        </row>
        <row r="274">
          <cell r="C274">
            <v>3304663</v>
          </cell>
        </row>
        <row r="275">
          <cell r="C275">
            <v>3304664</v>
          </cell>
        </row>
        <row r="276">
          <cell r="C276">
            <v>3304801</v>
          </cell>
        </row>
        <row r="277">
          <cell r="C277">
            <v>3304804</v>
          </cell>
        </row>
        <row r="278">
          <cell r="C278">
            <v>3305401</v>
          </cell>
        </row>
        <row r="279">
          <cell r="C279">
            <v>3305402</v>
          </cell>
        </row>
        <row r="280">
          <cell r="C280">
            <v>3305403</v>
          </cell>
        </row>
        <row r="281">
          <cell r="C281">
            <v>3305413</v>
          </cell>
        </row>
        <row r="282">
          <cell r="C282">
            <v>3305415</v>
          </cell>
        </row>
        <row r="283">
          <cell r="C283">
            <v>3305416</v>
          </cell>
        </row>
        <row r="284">
          <cell r="C284">
            <v>3302020</v>
          </cell>
        </row>
        <row r="285">
          <cell r="C285">
            <v>3302036</v>
          </cell>
        </row>
        <row r="286">
          <cell r="C286">
            <v>3302037</v>
          </cell>
        </row>
        <row r="287">
          <cell r="C287">
            <v>3302038</v>
          </cell>
        </row>
        <row r="288">
          <cell r="C288">
            <v>3302041</v>
          </cell>
        </row>
        <row r="289">
          <cell r="C289">
            <v>3302047</v>
          </cell>
        </row>
        <row r="290">
          <cell r="C290">
            <v>3302048</v>
          </cell>
        </row>
        <row r="291">
          <cell r="C291">
            <v>3302056</v>
          </cell>
        </row>
        <row r="292">
          <cell r="C292">
            <v>3302057</v>
          </cell>
        </row>
        <row r="293">
          <cell r="C293">
            <v>3302058</v>
          </cell>
        </row>
        <row r="294">
          <cell r="C294">
            <v>3302059</v>
          </cell>
        </row>
        <row r="295">
          <cell r="C295">
            <v>3302061</v>
          </cell>
        </row>
        <row r="296">
          <cell r="C296">
            <v>3302064</v>
          </cell>
        </row>
        <row r="297">
          <cell r="C297">
            <v>3302065</v>
          </cell>
        </row>
        <row r="298">
          <cell r="C298">
            <v>3302068</v>
          </cell>
        </row>
        <row r="299">
          <cell r="C299">
            <v>3302070</v>
          </cell>
        </row>
        <row r="300">
          <cell r="C300">
            <v>3302071</v>
          </cell>
        </row>
        <row r="301">
          <cell r="C301">
            <v>3302072</v>
          </cell>
        </row>
        <row r="302">
          <cell r="C302">
            <v>3302073</v>
          </cell>
        </row>
        <row r="303">
          <cell r="C303">
            <v>3302075</v>
          </cell>
        </row>
        <row r="304">
          <cell r="C304">
            <v>3302078</v>
          </cell>
        </row>
        <row r="305">
          <cell r="C305">
            <v>3302080</v>
          </cell>
        </row>
        <row r="306">
          <cell r="C306">
            <v>3302085</v>
          </cell>
        </row>
        <row r="307">
          <cell r="C307">
            <v>3302096</v>
          </cell>
        </row>
        <row r="308">
          <cell r="C308">
            <v>3302098</v>
          </cell>
        </row>
        <row r="309">
          <cell r="C309">
            <v>3302100</v>
          </cell>
        </row>
        <row r="310">
          <cell r="C310">
            <v>3302102</v>
          </cell>
        </row>
        <row r="311">
          <cell r="C311">
            <v>3302103</v>
          </cell>
        </row>
        <row r="312">
          <cell r="C312">
            <v>3302104</v>
          </cell>
        </row>
        <row r="313">
          <cell r="C313">
            <v>3302105</v>
          </cell>
        </row>
        <row r="314">
          <cell r="C314">
            <v>3302107</v>
          </cell>
        </row>
        <row r="315">
          <cell r="C315">
            <v>3302109</v>
          </cell>
        </row>
        <row r="316">
          <cell r="C316">
            <v>3302110</v>
          </cell>
        </row>
        <row r="317">
          <cell r="C317">
            <v>3302117</v>
          </cell>
        </row>
        <row r="318">
          <cell r="C318">
            <v>3302120</v>
          </cell>
        </row>
        <row r="319">
          <cell r="C319">
            <v>3302121</v>
          </cell>
        </row>
        <row r="320">
          <cell r="C320">
            <v>3302122</v>
          </cell>
        </row>
        <row r="321">
          <cell r="C321">
            <v>3302126</v>
          </cell>
        </row>
        <row r="322">
          <cell r="C322">
            <v>3302134</v>
          </cell>
        </row>
        <row r="323">
          <cell r="C323">
            <v>3302136</v>
          </cell>
        </row>
        <row r="324">
          <cell r="C324">
            <v>3302138</v>
          </cell>
        </row>
        <row r="325">
          <cell r="C325">
            <v>3302182</v>
          </cell>
        </row>
        <row r="326">
          <cell r="C326">
            <v>3302195</v>
          </cell>
        </row>
        <row r="327">
          <cell r="C327">
            <v>3302249</v>
          </cell>
        </row>
        <row r="328">
          <cell r="C328">
            <v>3302295</v>
          </cell>
        </row>
        <row r="329">
          <cell r="C329">
            <v>3302310</v>
          </cell>
        </row>
        <row r="330">
          <cell r="C330">
            <v>3302450</v>
          </cell>
        </row>
        <row r="331">
          <cell r="C331">
            <v>3302452</v>
          </cell>
        </row>
        <row r="332">
          <cell r="C332">
            <v>3302458</v>
          </cell>
        </row>
        <row r="333">
          <cell r="C333">
            <v>3302460</v>
          </cell>
        </row>
        <row r="334">
          <cell r="C334">
            <v>3302463</v>
          </cell>
        </row>
        <row r="335">
          <cell r="C335">
            <v>3302481</v>
          </cell>
        </row>
        <row r="336">
          <cell r="C336">
            <v>3303015</v>
          </cell>
        </row>
        <row r="337">
          <cell r="C337">
            <v>3303306</v>
          </cell>
        </row>
        <row r="338">
          <cell r="C338">
            <v>3303311</v>
          </cell>
        </row>
        <row r="339">
          <cell r="C339">
            <v>3303429</v>
          </cell>
        </row>
        <row r="340">
          <cell r="C340">
            <v>3305201</v>
          </cell>
        </row>
        <row r="341">
          <cell r="C341">
            <v>3304001</v>
          </cell>
        </row>
        <row r="342">
          <cell r="C342">
            <v>3304005</v>
          </cell>
        </row>
        <row r="343">
          <cell r="C343">
            <v>3304006</v>
          </cell>
        </row>
        <row r="344">
          <cell r="C344">
            <v>3304012</v>
          </cell>
        </row>
        <row r="345">
          <cell r="C345">
            <v>3304013</v>
          </cell>
        </row>
        <row r="346">
          <cell r="C346">
            <v>3304057</v>
          </cell>
        </row>
        <row r="347">
          <cell r="C347">
            <v>3304060</v>
          </cell>
        </row>
        <row r="348">
          <cell r="C348">
            <v>3304084</v>
          </cell>
        </row>
        <row r="349">
          <cell r="C349">
            <v>3304108</v>
          </cell>
        </row>
        <row r="350">
          <cell r="C350">
            <v>3304109</v>
          </cell>
        </row>
        <row r="351">
          <cell r="C351">
            <v>3304206</v>
          </cell>
        </row>
        <row r="352">
          <cell r="C352">
            <v>3304207</v>
          </cell>
        </row>
        <row r="353">
          <cell r="C353">
            <v>3304220</v>
          </cell>
        </row>
        <row r="354">
          <cell r="C354">
            <v>3304227</v>
          </cell>
        </row>
        <row r="355">
          <cell r="C355">
            <v>3304240</v>
          </cell>
        </row>
        <row r="356">
          <cell r="C356">
            <v>3304241</v>
          </cell>
        </row>
        <row r="357">
          <cell r="C357">
            <v>3304246</v>
          </cell>
        </row>
        <row r="358">
          <cell r="C358">
            <v>3304300</v>
          </cell>
        </row>
        <row r="359">
          <cell r="C359">
            <v>3304307</v>
          </cell>
        </row>
        <row r="360">
          <cell r="C360">
            <v>3304323</v>
          </cell>
        </row>
        <row r="361">
          <cell r="C361">
            <v>3304331</v>
          </cell>
        </row>
        <row r="362">
          <cell r="C362">
            <v>3304660</v>
          </cell>
        </row>
        <row r="363">
          <cell r="C363">
            <v>3305400</v>
          </cell>
        </row>
        <row r="364">
          <cell r="C364">
            <v>3305404</v>
          </cell>
        </row>
        <row r="365">
          <cell r="C365">
            <v>3305405</v>
          </cell>
        </row>
        <row r="366">
          <cell r="C366">
            <v>3305406</v>
          </cell>
        </row>
        <row r="367">
          <cell r="C367">
            <v>3305407</v>
          </cell>
        </row>
        <row r="368">
          <cell r="C368">
            <v>3305408</v>
          </cell>
        </row>
        <row r="369">
          <cell r="C369">
            <v>3305409</v>
          </cell>
        </row>
        <row r="370">
          <cell r="C370">
            <v>3305410</v>
          </cell>
        </row>
        <row r="371">
          <cell r="C371">
            <v>3305411</v>
          </cell>
        </row>
        <row r="372">
          <cell r="C372">
            <v>3305412</v>
          </cell>
        </row>
        <row r="373">
          <cell r="C373">
            <v>3305414</v>
          </cell>
        </row>
        <row r="374">
          <cell r="C374">
            <v>3306905</v>
          </cell>
        </row>
        <row r="375">
          <cell r="C375">
            <v>3306906</v>
          </cell>
        </row>
        <row r="376">
          <cell r="C376">
            <v>3306907</v>
          </cell>
        </row>
        <row r="377">
          <cell r="C377">
            <v>3306908</v>
          </cell>
        </row>
        <row r="378">
          <cell r="C378">
            <v>3306909</v>
          </cell>
        </row>
        <row r="379">
          <cell r="C379">
            <v>3306910</v>
          </cell>
        </row>
        <row r="380">
          <cell r="C380">
            <v>3302032</v>
          </cell>
        </row>
        <row r="381">
          <cell r="C381">
            <v>3304000</v>
          </cell>
        </row>
        <row r="382">
          <cell r="C382">
            <v>3304002</v>
          </cell>
        </row>
        <row r="383">
          <cell r="C383">
            <v>3304003</v>
          </cell>
        </row>
        <row r="384">
          <cell r="C384">
            <v>3304004</v>
          </cell>
        </row>
        <row r="385">
          <cell r="C385">
            <v>3304007</v>
          </cell>
        </row>
        <row r="386">
          <cell r="C386">
            <v>3304010</v>
          </cell>
        </row>
        <row r="387">
          <cell r="C387">
            <v>3304011</v>
          </cell>
        </row>
        <row r="388">
          <cell r="C388"/>
        </row>
        <row r="389">
          <cell r="C389"/>
        </row>
        <row r="390">
          <cell r="C390"/>
        </row>
        <row r="391">
          <cell r="C391"/>
        </row>
        <row r="392">
          <cell r="C392"/>
        </row>
        <row r="393">
          <cell r="C393"/>
        </row>
        <row r="394">
          <cell r="C394"/>
        </row>
        <row r="395">
          <cell r="C395"/>
        </row>
        <row r="396">
          <cell r="C396"/>
        </row>
        <row r="397">
          <cell r="C397"/>
        </row>
        <row r="398">
          <cell r="C398"/>
        </row>
        <row r="399">
          <cell r="C399"/>
        </row>
        <row r="400">
          <cell r="C400"/>
        </row>
        <row r="401">
          <cell r="C401"/>
        </row>
        <row r="402">
          <cell r="C402"/>
        </row>
        <row r="403">
          <cell r="C403"/>
        </row>
        <row r="404">
          <cell r="C404"/>
        </row>
        <row r="405">
          <cell r="C405"/>
        </row>
        <row r="406">
          <cell r="C406"/>
        </row>
        <row r="407">
          <cell r="C407"/>
        </row>
        <row r="408">
          <cell r="C408"/>
        </row>
        <row r="409">
          <cell r="C409"/>
        </row>
        <row r="410">
          <cell r="C410"/>
        </row>
        <row r="411">
          <cell r="C411"/>
        </row>
        <row r="412">
          <cell r="C412"/>
        </row>
        <row r="413">
          <cell r="C413"/>
        </row>
        <row r="414">
          <cell r="C414"/>
        </row>
        <row r="415">
          <cell r="C415"/>
        </row>
        <row r="416">
          <cell r="C416"/>
        </row>
        <row r="417">
          <cell r="C417"/>
        </row>
        <row r="418">
          <cell r="C418"/>
        </row>
        <row r="419">
          <cell r="C419"/>
        </row>
        <row r="420">
          <cell r="C420"/>
        </row>
        <row r="421">
          <cell r="C421"/>
        </row>
        <row r="422">
          <cell r="C422"/>
        </row>
        <row r="423">
          <cell r="C423"/>
        </row>
        <row r="424">
          <cell r="C424"/>
        </row>
        <row r="425">
          <cell r="C425"/>
        </row>
        <row r="426">
          <cell r="C426"/>
        </row>
        <row r="427">
          <cell r="C427"/>
        </row>
        <row r="428">
          <cell r="C428"/>
        </row>
        <row r="429">
          <cell r="C429"/>
        </row>
        <row r="430">
          <cell r="C430"/>
        </row>
        <row r="431">
          <cell r="C431"/>
        </row>
        <row r="432">
          <cell r="C432"/>
        </row>
        <row r="433">
          <cell r="C433"/>
        </row>
        <row r="434">
          <cell r="C434"/>
        </row>
        <row r="435">
          <cell r="C435"/>
        </row>
        <row r="436">
          <cell r="C436"/>
        </row>
        <row r="437">
          <cell r="C437"/>
        </row>
        <row r="438">
          <cell r="C438"/>
        </row>
        <row r="439">
          <cell r="C439"/>
        </row>
        <row r="440">
          <cell r="C440"/>
        </row>
        <row r="441">
          <cell r="C441"/>
        </row>
        <row r="442">
          <cell r="C442"/>
        </row>
        <row r="443">
          <cell r="C443"/>
        </row>
        <row r="444">
          <cell r="C444"/>
        </row>
        <row r="445">
          <cell r="C445"/>
        </row>
        <row r="446">
          <cell r="C446"/>
        </row>
        <row r="447">
          <cell r="C447"/>
        </row>
        <row r="448">
          <cell r="C448"/>
        </row>
        <row r="449">
          <cell r="C449"/>
        </row>
        <row r="450">
          <cell r="C450"/>
        </row>
        <row r="451">
          <cell r="C451"/>
        </row>
        <row r="452">
          <cell r="C452"/>
        </row>
        <row r="453">
          <cell r="C453"/>
        </row>
        <row r="454">
          <cell r="C454"/>
        </row>
        <row r="455">
          <cell r="C455"/>
        </row>
        <row r="456">
          <cell r="C456"/>
        </row>
        <row r="457">
          <cell r="C457"/>
        </row>
        <row r="458">
          <cell r="C458"/>
        </row>
        <row r="459">
          <cell r="C459"/>
        </row>
        <row r="460">
          <cell r="C460"/>
        </row>
        <row r="461">
          <cell r="C461"/>
        </row>
        <row r="462">
          <cell r="C462"/>
        </row>
        <row r="463">
          <cell r="C463"/>
        </row>
        <row r="464">
          <cell r="C464"/>
        </row>
        <row r="465">
          <cell r="C465"/>
        </row>
        <row r="466">
          <cell r="C466"/>
        </row>
        <row r="467">
          <cell r="C467"/>
        </row>
        <row r="468">
          <cell r="C468"/>
        </row>
        <row r="469">
          <cell r="C469"/>
        </row>
        <row r="470">
          <cell r="C470"/>
        </row>
        <row r="471">
          <cell r="C471"/>
        </row>
        <row r="472">
          <cell r="C472"/>
        </row>
        <row r="473">
          <cell r="C473"/>
        </row>
        <row r="474">
          <cell r="C474"/>
        </row>
        <row r="475">
          <cell r="C475"/>
        </row>
        <row r="476">
          <cell r="C476"/>
        </row>
        <row r="477">
          <cell r="C477"/>
        </row>
        <row r="478">
          <cell r="C478"/>
        </row>
        <row r="479">
          <cell r="C479"/>
        </row>
        <row r="480">
          <cell r="C480"/>
        </row>
        <row r="481">
          <cell r="C481"/>
        </row>
        <row r="482">
          <cell r="C482"/>
        </row>
        <row r="483">
          <cell r="C483"/>
        </row>
        <row r="484">
          <cell r="C484"/>
        </row>
        <row r="485">
          <cell r="C485"/>
        </row>
        <row r="486">
          <cell r="C486"/>
        </row>
        <row r="487">
          <cell r="C487"/>
        </row>
        <row r="488">
          <cell r="C488"/>
        </row>
        <row r="489">
          <cell r="C489"/>
        </row>
        <row r="490">
          <cell r="C490"/>
        </row>
        <row r="491">
          <cell r="C491"/>
        </row>
        <row r="492">
          <cell r="C492"/>
        </row>
        <row r="493">
          <cell r="C493"/>
        </row>
        <row r="494">
          <cell r="C494"/>
        </row>
        <row r="495">
          <cell r="C495"/>
        </row>
        <row r="496">
          <cell r="C496"/>
        </row>
        <row r="497">
          <cell r="C497"/>
        </row>
        <row r="498">
          <cell r="C498"/>
        </row>
        <row r="499">
          <cell r="C499"/>
        </row>
        <row r="500">
          <cell r="C500"/>
        </row>
        <row r="501">
          <cell r="C501"/>
        </row>
        <row r="502">
          <cell r="C502"/>
        </row>
        <row r="503">
          <cell r="C503"/>
        </row>
        <row r="504">
          <cell r="C504"/>
        </row>
        <row r="505">
          <cell r="C505"/>
        </row>
        <row r="506">
          <cell r="C506"/>
        </row>
        <row r="507">
          <cell r="C507"/>
        </row>
        <row r="508">
          <cell r="C508"/>
        </row>
        <row r="509">
          <cell r="C509"/>
        </row>
        <row r="510">
          <cell r="C510"/>
        </row>
        <row r="511">
          <cell r="C511"/>
        </row>
        <row r="512">
          <cell r="C512"/>
        </row>
        <row r="513">
          <cell r="C513"/>
        </row>
        <row r="514">
          <cell r="C514"/>
        </row>
        <row r="515">
          <cell r="C515"/>
        </row>
        <row r="516">
          <cell r="C516"/>
        </row>
        <row r="517">
          <cell r="C517"/>
        </row>
        <row r="518">
          <cell r="C518"/>
        </row>
        <row r="519">
          <cell r="C519"/>
        </row>
        <row r="520">
          <cell r="C520"/>
        </row>
        <row r="521">
          <cell r="C521"/>
        </row>
        <row r="522">
          <cell r="C522"/>
        </row>
        <row r="523">
          <cell r="C523"/>
        </row>
        <row r="524">
          <cell r="C524"/>
        </row>
        <row r="525">
          <cell r="C525"/>
        </row>
        <row r="526">
          <cell r="C526"/>
        </row>
        <row r="527">
          <cell r="C527"/>
        </row>
        <row r="528">
          <cell r="C528"/>
        </row>
        <row r="529">
          <cell r="C529"/>
        </row>
        <row r="530">
          <cell r="C530"/>
        </row>
        <row r="531">
          <cell r="C531"/>
        </row>
        <row r="532">
          <cell r="C532"/>
        </row>
        <row r="533">
          <cell r="C533"/>
        </row>
        <row r="534">
          <cell r="C534"/>
        </row>
        <row r="535">
          <cell r="C535"/>
        </row>
        <row r="536">
          <cell r="C536"/>
        </row>
        <row r="537">
          <cell r="C537"/>
        </row>
        <row r="538">
          <cell r="C538"/>
        </row>
        <row r="539">
          <cell r="C539"/>
        </row>
        <row r="540">
          <cell r="C540"/>
        </row>
        <row r="541">
          <cell r="C541"/>
        </row>
        <row r="542">
          <cell r="C542"/>
        </row>
        <row r="543">
          <cell r="C543"/>
        </row>
        <row r="544">
          <cell r="C544"/>
        </row>
        <row r="545">
          <cell r="C545"/>
        </row>
        <row r="546">
          <cell r="C546"/>
        </row>
        <row r="547">
          <cell r="C547"/>
        </row>
        <row r="548">
          <cell r="C548"/>
        </row>
        <row r="549">
          <cell r="C549"/>
        </row>
        <row r="550">
          <cell r="C550"/>
        </row>
        <row r="551">
          <cell r="C551"/>
        </row>
        <row r="552">
          <cell r="C552"/>
        </row>
        <row r="553">
          <cell r="C553"/>
        </row>
        <row r="554">
          <cell r="C554"/>
        </row>
        <row r="555">
          <cell r="C555"/>
        </row>
        <row r="556">
          <cell r="C556"/>
        </row>
        <row r="557">
          <cell r="C557"/>
        </row>
        <row r="558">
          <cell r="C558"/>
        </row>
        <row r="559">
          <cell r="C559"/>
        </row>
        <row r="560">
          <cell r="C560"/>
        </row>
        <row r="561">
          <cell r="C561"/>
        </row>
        <row r="562">
          <cell r="C562"/>
        </row>
        <row r="563">
          <cell r="C563"/>
        </row>
        <row r="564">
          <cell r="C564"/>
        </row>
        <row r="565">
          <cell r="C565"/>
        </row>
        <row r="566">
          <cell r="C566"/>
        </row>
        <row r="567">
          <cell r="C567"/>
        </row>
        <row r="568">
          <cell r="C568"/>
        </row>
        <row r="569">
          <cell r="C569"/>
        </row>
        <row r="570">
          <cell r="C570"/>
        </row>
        <row r="571">
          <cell r="C571"/>
        </row>
        <row r="572">
          <cell r="C572"/>
        </row>
        <row r="573">
          <cell r="C573"/>
        </row>
        <row r="574">
          <cell r="C574"/>
        </row>
        <row r="575">
          <cell r="C575"/>
        </row>
        <row r="576">
          <cell r="C576"/>
        </row>
        <row r="577">
          <cell r="C577"/>
        </row>
        <row r="578">
          <cell r="C578"/>
        </row>
        <row r="579">
          <cell r="C579"/>
        </row>
        <row r="580">
          <cell r="C580"/>
        </row>
        <row r="581">
          <cell r="C581"/>
        </row>
        <row r="582">
          <cell r="C582"/>
        </row>
        <row r="583">
          <cell r="C583"/>
        </row>
        <row r="584">
          <cell r="C584"/>
        </row>
        <row r="585">
          <cell r="C585"/>
        </row>
        <row r="586">
          <cell r="C586"/>
        </row>
        <row r="587">
          <cell r="C587"/>
        </row>
        <row r="588">
          <cell r="C588"/>
        </row>
        <row r="589">
          <cell r="C589"/>
        </row>
        <row r="590">
          <cell r="C590"/>
        </row>
        <row r="591">
          <cell r="C591"/>
        </row>
        <row r="592">
          <cell r="C592"/>
        </row>
        <row r="593">
          <cell r="C593"/>
        </row>
        <row r="594">
          <cell r="C594"/>
        </row>
        <row r="595">
          <cell r="C595"/>
        </row>
        <row r="596">
          <cell r="C596"/>
        </row>
        <row r="597">
          <cell r="C597"/>
        </row>
        <row r="598">
          <cell r="C598"/>
        </row>
        <row r="599">
          <cell r="C599"/>
        </row>
        <row r="600">
          <cell r="C600"/>
        </row>
        <row r="601">
          <cell r="C601"/>
        </row>
        <row r="602">
          <cell r="C602"/>
        </row>
        <row r="603">
          <cell r="C603"/>
        </row>
        <row r="604">
          <cell r="C604"/>
        </row>
        <row r="605">
          <cell r="C605"/>
        </row>
        <row r="606">
          <cell r="C606"/>
        </row>
        <row r="607">
          <cell r="C607"/>
        </row>
        <row r="608">
          <cell r="C608"/>
        </row>
        <row r="609">
          <cell r="C609"/>
        </row>
        <row r="610">
          <cell r="C610"/>
        </row>
        <row r="611">
          <cell r="C611"/>
        </row>
        <row r="612">
          <cell r="C612"/>
        </row>
        <row r="613">
          <cell r="C613"/>
        </row>
        <row r="614">
          <cell r="C614"/>
        </row>
        <row r="615">
          <cell r="C615"/>
        </row>
        <row r="616">
          <cell r="C616"/>
        </row>
        <row r="617">
          <cell r="C617"/>
        </row>
        <row r="618">
          <cell r="C618"/>
        </row>
        <row r="619">
          <cell r="C619"/>
        </row>
        <row r="620">
          <cell r="C620"/>
        </row>
        <row r="621">
          <cell r="C621"/>
        </row>
        <row r="622">
          <cell r="C622"/>
        </row>
        <row r="623">
          <cell r="C623"/>
        </row>
        <row r="624">
          <cell r="C624"/>
        </row>
        <row r="625">
          <cell r="C625"/>
        </row>
        <row r="626">
          <cell r="C626"/>
        </row>
        <row r="627">
          <cell r="C627"/>
        </row>
        <row r="628">
          <cell r="C628"/>
        </row>
        <row r="629">
          <cell r="C629"/>
        </row>
        <row r="630">
          <cell r="C630"/>
        </row>
        <row r="631">
          <cell r="C631"/>
        </row>
        <row r="632">
          <cell r="C632"/>
        </row>
        <row r="633">
          <cell r="C633"/>
        </row>
        <row r="634">
          <cell r="C634"/>
        </row>
        <row r="635">
          <cell r="C635"/>
        </row>
        <row r="636">
          <cell r="C636"/>
        </row>
        <row r="637">
          <cell r="C637"/>
        </row>
        <row r="638">
          <cell r="C638"/>
        </row>
        <row r="639">
          <cell r="C639"/>
        </row>
        <row r="640">
          <cell r="C640"/>
        </row>
        <row r="641">
          <cell r="C641"/>
        </row>
        <row r="642">
          <cell r="C642"/>
        </row>
        <row r="643">
          <cell r="C643"/>
        </row>
        <row r="644">
          <cell r="C644"/>
        </row>
        <row r="645">
          <cell r="C645"/>
        </row>
        <row r="646">
          <cell r="C646"/>
        </row>
        <row r="647">
          <cell r="C647"/>
        </row>
        <row r="648">
          <cell r="C648"/>
        </row>
        <row r="649">
          <cell r="C649"/>
        </row>
        <row r="650">
          <cell r="C650"/>
        </row>
        <row r="651">
          <cell r="C651"/>
        </row>
        <row r="652">
          <cell r="C652"/>
        </row>
        <row r="653">
          <cell r="C653"/>
        </row>
        <row r="654">
          <cell r="C654"/>
        </row>
        <row r="655">
          <cell r="C655"/>
        </row>
        <row r="656">
          <cell r="C656"/>
        </row>
        <row r="657">
          <cell r="C657"/>
        </row>
        <row r="658">
          <cell r="C658"/>
        </row>
        <row r="659">
          <cell r="C659"/>
        </row>
        <row r="660">
          <cell r="C660"/>
        </row>
        <row r="661">
          <cell r="C661"/>
        </row>
      </sheetData>
      <sheetData sheetId="13"/>
      <sheetData sheetId="14"/>
      <sheetData sheetId="1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Version control"/>
      <sheetName val="Policy_decisions"/>
      <sheetName val="FSM_Ever6_School_level"/>
      <sheetName val="Service_children_School_level"/>
      <sheetName val="Post_LAC_School_level"/>
      <sheetName val="LAC_LA_level"/>
      <sheetName val="FSM, SC &amp; Post-LAC LA_level AP"/>
      <sheetName val="September Academies Summariser"/>
      <sheetName val="New &amp; growing"/>
      <sheetName val="Academy allocations"/>
      <sheetName val="LA Allocations"/>
      <sheetName val="LA LEVELCHECKS"/>
    </sheetNames>
    <sheetDataSet>
      <sheetData sheetId="0" refreshError="1"/>
      <sheetData sheetId="1" refreshError="1"/>
      <sheetData sheetId="2">
        <row r="4">
          <cell r="C4">
            <v>1300</v>
          </cell>
          <cell r="H4">
            <v>41757</v>
          </cell>
          <cell r="I4">
            <v>1</v>
          </cell>
        </row>
        <row r="5">
          <cell r="C5">
            <v>935</v>
          </cell>
          <cell r="H5">
            <v>41883</v>
          </cell>
          <cell r="I5">
            <v>0.58333333333333337</v>
          </cell>
          <cell r="J5">
            <v>0.41666666666666669</v>
          </cell>
        </row>
        <row r="6">
          <cell r="C6">
            <v>1900</v>
          </cell>
          <cell r="H6">
            <v>42009</v>
          </cell>
          <cell r="I6">
            <v>0.25</v>
          </cell>
          <cell r="J6">
            <v>0.75</v>
          </cell>
        </row>
        <row r="7">
          <cell r="C7">
            <v>1900</v>
          </cell>
        </row>
        <row r="8">
          <cell r="C8">
            <v>300</v>
          </cell>
        </row>
        <row r="11">
          <cell r="F11">
            <v>0.58333333333333337</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5">
          <cell r="D5">
            <v>203321.875</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Control"/>
      <sheetName val="info"/>
      <sheetName val="Summary"/>
      <sheetName val="AdjustScaling"/>
      <sheetName val="UnitValues"/>
      <sheetName val="SchoolCalcs_1617"/>
      <sheetName val="LA_Calcs_1617"/>
      <sheetName val="SchoolCalcs_1718"/>
      <sheetName val="LA_Calcs_1718"/>
      <sheetName val="SchoolCalcs_1819"/>
      <sheetName val="LA_Calcs_1819"/>
      <sheetName val="SchoolCalcs_1920"/>
      <sheetName val="LA_Calcs_1920"/>
      <sheetName val="SQLview"/>
      <sheetName val="ACA_District"/>
      <sheetName val="PupilProjections"/>
      <sheetName val="2015-16 DSG"/>
      <sheetName val="DualRun_pre-election policy cos"/>
    </sheetNames>
    <sheetDataSet>
      <sheetData sheetId="0"/>
      <sheetData sheetId="1"/>
      <sheetData sheetId="2"/>
      <sheetData sheetId="3"/>
      <sheetData sheetId="4">
        <row r="8">
          <cell r="E8">
            <v>2935.2121885311763</v>
          </cell>
        </row>
        <row r="9">
          <cell r="E9">
            <v>4041.6607900289368</v>
          </cell>
        </row>
        <row r="10">
          <cell r="E10">
            <v>4586.5682747386672</v>
          </cell>
        </row>
        <row r="11">
          <cell r="E11">
            <v>866.60613549574293</v>
          </cell>
        </row>
        <row r="12">
          <cell r="E12">
            <v>1025.0204163536969</v>
          </cell>
        </row>
        <row r="13">
          <cell r="E13">
            <v>204.49304969497641</v>
          </cell>
        </row>
        <row r="14">
          <cell r="E14">
            <v>286.76112777647535</v>
          </cell>
        </row>
        <row r="15">
          <cell r="E15">
            <v>257.46788685221463</v>
          </cell>
        </row>
        <row r="16">
          <cell r="E16">
            <v>376.58542809784342</v>
          </cell>
        </row>
        <row r="17">
          <cell r="E17">
            <v>341.6712365140848</v>
          </cell>
        </row>
        <row r="18">
          <cell r="E18">
            <v>458.97282258406381</v>
          </cell>
        </row>
        <row r="19">
          <cell r="E19">
            <v>415.06494296488478</v>
          </cell>
        </row>
        <row r="20">
          <cell r="E20">
            <v>534.67401870956246</v>
          </cell>
        </row>
        <row r="21">
          <cell r="E21">
            <v>470.57008847669198</v>
          </cell>
        </row>
        <row r="22">
          <cell r="E22">
            <v>595.77197535955565</v>
          </cell>
        </row>
        <row r="23">
          <cell r="E23">
            <v>692.319854088385</v>
          </cell>
        </row>
        <row r="24">
          <cell r="E24">
            <v>799.24177782540903</v>
          </cell>
        </row>
        <row r="25">
          <cell r="E25">
            <v>982.1644935164187</v>
          </cell>
        </row>
        <row r="26">
          <cell r="E26">
            <v>453.93538546587087</v>
          </cell>
        </row>
        <row r="27">
          <cell r="E27">
            <v>1136.1882287850424</v>
          </cell>
        </row>
        <row r="28">
          <cell r="E28">
            <v>766.37643230360061</v>
          </cell>
        </row>
        <row r="29">
          <cell r="E29">
            <v>922.89146670064622</v>
          </cell>
        </row>
        <row r="30">
          <cell r="E30">
            <v>115462.3724229654</v>
          </cell>
        </row>
        <row r="31">
          <cell r="E31">
            <v>126099.31678738352</v>
          </cell>
        </row>
        <row r="32">
          <cell r="E32">
            <v>40146.321100039102</v>
          </cell>
        </row>
        <row r="33">
          <cell r="E33">
            <v>71416.058726961535</v>
          </cell>
        </row>
      </sheetData>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tion"/>
      <sheetName val="cover page"/>
      <sheetName val="pop"/>
      <sheetName val="births"/>
      <sheetName val="births for term breakdown"/>
      <sheetName val="pop (2)"/>
      <sheetName val="term breakdown - ages 3, 4 &amp; 5"/>
      <sheetName val="Chart Birth Projection"/>
      <sheetName val="Chart Birth projection %"/>
      <sheetName val="Comparison-Pop Trends (E&amp;W)"/>
      <sheetName val="Comparison-Pop Trends (E)"/>
      <sheetName val="Chart 1 to 15"/>
      <sheetName val="Chart birth term breakdown (%)"/>
      <sheetName val="Chart1 term breakdown (Num)"/>
      <sheetName val="cover_page"/>
      <sheetName val="births_for_term_breakdown"/>
      <sheetName val="pop_(2)"/>
      <sheetName val="term_breakdown_-_ages_3,_4_&amp;_5"/>
      <sheetName val="Chart_Birth_Projection"/>
      <sheetName val="Chart_Birth_projection_%"/>
      <sheetName val="Comparison-Pop_Trends_(E&amp;W)"/>
      <sheetName val="Comparison-Pop_Trends_(E)"/>
      <sheetName val="Chart_1_to_15"/>
      <sheetName val="Chart_birth_term_breakdown_(%)"/>
      <sheetName val="Chart1_term_breakdown_(Num)"/>
    </sheetNames>
    <sheetDataSet>
      <sheetData sheetId="0" refreshError="1">
        <row r="3">
          <cell r="H3" t="str">
            <v>England</v>
          </cell>
        </row>
        <row r="5">
          <cell r="H5" t="str">
            <v>DME75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Control"/>
      <sheetName val="info"/>
      <sheetName val="UserInterface"/>
      <sheetName val="ForLAs_exceptPartFringe"/>
      <sheetName val="ForLAs_PartFringe"/>
      <sheetName val="LA_Calcs"/>
      <sheetName val="SchoolCalcs"/>
      <sheetName val="FactorContributions"/>
      <sheetName val="Chart_FactorContributions"/>
      <sheetName val="CondocData"/>
      <sheetName val="Chart_IndividualLAs"/>
      <sheetName val="SQLview_noNRAs"/>
      <sheetName val="UnitValues"/>
      <sheetName val="ACA_District"/>
      <sheetName val="DSG_14-15"/>
      <sheetName val="PupilProjections"/>
      <sheetName val="Lists"/>
      <sheetName val="MFL DualRun 2014-15 Y14M07D08"/>
    </sheetNames>
    <sheetDataSet>
      <sheetData sheetId="0"/>
      <sheetData sheetId="1"/>
      <sheetData sheetId="2">
        <row r="6">
          <cell r="C6">
            <v>0.90849999999999997</v>
          </cell>
        </row>
      </sheetData>
      <sheetData sheetId="3"/>
      <sheetData sheetId="4"/>
      <sheetData sheetId="5"/>
      <sheetData sheetId="6"/>
      <sheetData sheetId="7"/>
      <sheetData sheetId="8"/>
      <sheetData sheetId="9"/>
      <sheetData sheetId="10"/>
      <sheetData sheetId="11"/>
      <sheetData sheetId="12">
        <row r="26">
          <cell r="E26">
            <v>1129.6542482635309</v>
          </cell>
        </row>
      </sheetData>
      <sheetData sheetId="13"/>
      <sheetData sheetId="14"/>
      <sheetData sheetId="15"/>
      <sheetData sheetId="16"/>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tion"/>
      <sheetName val="cover_page"/>
      <sheetName val="pop"/>
      <sheetName val="births"/>
      <sheetName val="births_for_term_breakdown"/>
      <sheetName val="pop_(2)"/>
      <sheetName val="term_breakdown_-_ages_3,_4_&amp;_5"/>
      <sheetName val="Chart_Birth_Projection"/>
      <sheetName val="Chart_Birth_projection_%"/>
      <sheetName val="Comparison-Pop_Trends_(E&amp;W)"/>
      <sheetName val="Comparison-Pop_Trends_(E)"/>
      <sheetName val="Chart_1_to_15"/>
      <sheetName val="Chart_birth_term_breakdown_(%)"/>
      <sheetName val="Chart1_term_breakdown_(Num)"/>
      <sheetName val="cover page"/>
      <sheetName val="births for term breakdown"/>
      <sheetName val="pop (2)"/>
      <sheetName val="term breakdown - ages 3, 4 &amp; 5"/>
      <sheetName val="Chart Birth Projection"/>
      <sheetName val="Chart Birth projection %"/>
      <sheetName val="Comparison-Pop Trends (E&amp;W)"/>
      <sheetName val="Comparison-Pop Trends (E)"/>
      <sheetName val="Chart 1 to 15"/>
      <sheetName val="Chart birth term breakdown (%)"/>
      <sheetName val="Chart1 term breakdown (Num)"/>
    </sheetNames>
    <sheetDataSet>
      <sheetData sheetId="0" refreshError="1">
        <row r="5">
          <cell r="H5" t="str">
            <v>DME75</v>
          </cell>
        </row>
      </sheetData>
      <sheetData sheetId="1"/>
      <sheetData sheetId="2" refreshError="1"/>
      <sheetData sheetId="3" refreshError="1"/>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Control"/>
      <sheetName val="info"/>
      <sheetName val="AdjustScaling"/>
      <sheetName val="UnitValues"/>
      <sheetName val="SchoolCalcs"/>
      <sheetName val="LA_Calcs"/>
      <sheetName val="OutputTable_LAs"/>
      <sheetName val="OutputTable_UnitValues"/>
      <sheetName val="Charts_AllLAs"/>
      <sheetName val="Chart_LAbudgetBreakdown"/>
      <sheetName val="SQLview_sorted"/>
      <sheetName val="ACA_District"/>
      <sheetName val="PupilProjections"/>
      <sheetName val="SBUFs_16-17_baseline"/>
      <sheetName val="Lists"/>
    </sheetNames>
    <sheetDataSet>
      <sheetData sheetId="0"/>
      <sheetData sheetId="1"/>
      <sheetData sheetId="2">
        <row r="6">
          <cell r="C6">
            <v>1</v>
          </cell>
        </row>
      </sheetData>
      <sheetData sheetId="3"/>
      <sheetData sheetId="4"/>
      <sheetData sheetId="5"/>
      <sheetData sheetId="6"/>
      <sheetData sheetId="7"/>
      <sheetData sheetId="8"/>
      <sheetData sheetId="9">
        <row r="2">
          <cell r="B2" t="str">
            <v>Devon</v>
          </cell>
        </row>
      </sheetData>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gov.uk/government/publications/national-funding-formula-tables-for-schools-and-high-needs-2019-to-2020" TargetMode="External"/><Relationship Id="rId2" Type="http://schemas.openxmlformats.org/officeDocument/2006/relationships/hyperlink" Target="https://www.gov.uk/government/consultations/schools-national-funding-formula-stage-2" TargetMode="External"/><Relationship Id="rId1" Type="http://schemas.openxmlformats.org/officeDocument/2006/relationships/hyperlink" Target="https://www.gov.uk/government/consultations/schools-national-funding-formula"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gov.uk/government/publications/national-funding-formula-tables-for-schools-and-high-needs-2019-to-2020"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gov.uk/government/publications/national-funding-formula-tables-for-schools-and-high-needs-2019-to-2020"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gov.uk/government/publications/national-funding-formula-tables-for-schools-and-high-needs-2019-to-2020" TargetMode="External"/><Relationship Id="rId2" Type="http://schemas.openxmlformats.org/officeDocument/2006/relationships/hyperlink" Target="https://form.education.gov.uk/fillform.php?self=1&amp;form_id=cCCNJ1xSfBE&amp;type=form&amp;ShowMsg=1&amp;form_name=Contact+the+Department+for+Education&amp;noRegister=false&amp;ret=%2Fmodule%2Fservices&amp;noLoginPrompt=1" TargetMode="External"/><Relationship Id="rId1" Type="http://schemas.openxmlformats.org/officeDocument/2006/relationships/hyperlink" Target="https://form.education.gov.uk/fillform.php?self=1&amp;form_id=cCCNJ1xSfBE&amp;type=form&amp;ShowMsg=1&amp;form_name=Contact+the+Department+for+Education&amp;noRegister=false&amp;ret=%2Fmodule%2Fservices&amp;noLoginPrompt=1"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gov.uk/government/publications/national-funding-formula-tables-for-schools-and-high-needs-2019-to-2020"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gov.uk/government/publications/national-funding-formula-tables-for-schools-and-high-needs-2019-to-202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V59"/>
  <sheetViews>
    <sheetView showGridLines="0" tabSelected="1" zoomScale="85" zoomScaleNormal="85" workbookViewId="0">
      <selection activeCell="A13" sqref="A13"/>
    </sheetView>
  </sheetViews>
  <sheetFormatPr defaultColWidth="7.33203125" defaultRowHeight="15" x14ac:dyDescent="0.2"/>
  <cols>
    <col min="1" max="1" width="233" style="68" customWidth="1"/>
    <col min="2" max="2" width="7.33203125" style="68"/>
    <col min="3" max="3" width="8.5546875" style="68" bestFit="1" customWidth="1"/>
    <col min="4" max="16384" width="7.33203125" style="68"/>
  </cols>
  <sheetData>
    <row r="2" spans="1:22" x14ac:dyDescent="0.2">
      <c r="H2" s="69"/>
    </row>
    <row r="3" spans="1:22" s="221" customFormat="1" x14ac:dyDescent="0.2">
      <c r="H3" s="222"/>
    </row>
    <row r="4" spans="1:22" s="221" customFormat="1" x14ac:dyDescent="0.2">
      <c r="H4" s="222"/>
    </row>
    <row r="5" spans="1:22" x14ac:dyDescent="0.2">
      <c r="H5" s="69"/>
    </row>
    <row r="6" spans="1:22" x14ac:dyDescent="0.2">
      <c r="H6" s="69"/>
    </row>
    <row r="7" spans="1:22" x14ac:dyDescent="0.2">
      <c r="H7" s="69"/>
    </row>
    <row r="8" spans="1:22" ht="15.75" thickBot="1" x14ac:dyDescent="0.25">
      <c r="H8" s="69"/>
    </row>
    <row r="9" spans="1:22" ht="16.5" thickTop="1" x14ac:dyDescent="0.25">
      <c r="A9" s="223" t="s">
        <v>433</v>
      </c>
    </row>
    <row r="10" spans="1:22" ht="16.5" thickBot="1" x14ac:dyDescent="0.3">
      <c r="A10" s="226" t="s">
        <v>432</v>
      </c>
    </row>
    <row r="11" spans="1:22" ht="15.75" thickTop="1" x14ac:dyDescent="0.2"/>
    <row r="15" spans="1:22" ht="26.25" x14ac:dyDescent="0.2">
      <c r="A15" s="70" t="s">
        <v>0</v>
      </c>
    </row>
    <row r="16" spans="1:22" x14ac:dyDescent="0.2">
      <c r="A16" s="71"/>
      <c r="B16" s="71"/>
      <c r="C16" s="71"/>
      <c r="D16" s="71"/>
      <c r="E16" s="71"/>
      <c r="F16" s="71"/>
      <c r="G16" s="71"/>
      <c r="H16" s="71"/>
      <c r="I16" s="71"/>
      <c r="J16" s="71"/>
      <c r="K16" s="71"/>
      <c r="L16" s="71"/>
      <c r="M16" s="71"/>
      <c r="N16" s="71"/>
      <c r="O16" s="71"/>
      <c r="P16" s="71"/>
      <c r="Q16" s="71"/>
      <c r="R16" s="71"/>
      <c r="S16" s="71"/>
      <c r="T16" s="71"/>
      <c r="U16" s="71"/>
      <c r="V16" s="71"/>
    </row>
    <row r="17" spans="1:22" s="71" customFormat="1" ht="30" x14ac:dyDescent="0.2">
      <c r="A17" s="198" t="s">
        <v>1</v>
      </c>
    </row>
    <row r="18" spans="1:22" s="71" customFormat="1" x14ac:dyDescent="0.2">
      <c r="A18" s="72"/>
    </row>
    <row r="19" spans="1:22" s="71" customFormat="1" x14ac:dyDescent="0.2">
      <c r="A19" s="197" t="s">
        <v>2</v>
      </c>
      <c r="B19" s="197"/>
      <c r="C19" s="197"/>
      <c r="D19" s="197"/>
      <c r="E19" s="197"/>
      <c r="F19" s="197"/>
      <c r="G19" s="197"/>
      <c r="H19" s="197"/>
      <c r="I19" s="197"/>
      <c r="J19" s="197"/>
      <c r="K19" s="197"/>
      <c r="L19" s="197"/>
      <c r="M19" s="197"/>
      <c r="N19" s="197"/>
      <c r="O19" s="197"/>
      <c r="P19" s="197"/>
      <c r="Q19" s="197"/>
      <c r="R19" s="197"/>
      <c r="S19" s="197"/>
      <c r="T19" s="197"/>
      <c r="U19" s="197"/>
      <c r="V19" s="197"/>
    </row>
    <row r="20" spans="1:22" s="71" customFormat="1" ht="27.4" customHeight="1" x14ac:dyDescent="0.2">
      <c r="A20" s="183" t="s">
        <v>3</v>
      </c>
      <c r="B20" s="184"/>
      <c r="C20" s="197"/>
      <c r="D20" s="197"/>
      <c r="E20" s="197"/>
      <c r="F20" s="197"/>
      <c r="G20" s="197"/>
      <c r="H20" s="197"/>
      <c r="I20" s="197"/>
      <c r="J20" s="197"/>
      <c r="K20" s="197"/>
      <c r="L20" s="197"/>
      <c r="M20" s="197"/>
      <c r="N20" s="197"/>
      <c r="O20" s="197"/>
      <c r="P20" s="197"/>
      <c r="Q20" s="197"/>
      <c r="R20" s="197"/>
      <c r="S20" s="197"/>
      <c r="T20" s="197"/>
      <c r="U20" s="197"/>
      <c r="V20" s="197"/>
    </row>
    <row r="21" spans="1:22" s="71" customFormat="1" ht="25.9" customHeight="1" x14ac:dyDescent="0.2">
      <c r="A21" s="185" t="s">
        <v>4</v>
      </c>
      <c r="B21" s="185"/>
      <c r="C21" s="186"/>
      <c r="D21" s="186"/>
      <c r="E21" s="186"/>
      <c r="F21" s="186"/>
      <c r="G21" s="187"/>
      <c r="H21" s="187"/>
      <c r="I21" s="187"/>
      <c r="J21" s="187"/>
      <c r="K21" s="187"/>
      <c r="L21" s="188"/>
      <c r="M21" s="188"/>
      <c r="N21" s="188"/>
      <c r="O21" s="188"/>
      <c r="P21" s="188"/>
      <c r="Q21" s="188"/>
      <c r="R21" s="188"/>
      <c r="S21" s="189"/>
      <c r="T21" s="188"/>
      <c r="U21" s="188"/>
      <c r="V21" s="188"/>
    </row>
    <row r="22" spans="1:22" s="71" customFormat="1" x14ac:dyDescent="0.2">
      <c r="A22" s="183" t="s">
        <v>5</v>
      </c>
      <c r="B22" s="185"/>
      <c r="C22" s="186"/>
      <c r="D22" s="186"/>
      <c r="E22" s="186"/>
      <c r="F22" s="186"/>
      <c r="G22" s="187"/>
      <c r="H22" s="187"/>
      <c r="I22" s="187"/>
      <c r="J22" s="187"/>
      <c r="K22" s="187"/>
      <c r="L22" s="188"/>
      <c r="M22" s="188"/>
      <c r="N22" s="188"/>
      <c r="O22" s="188"/>
      <c r="P22" s="188"/>
      <c r="Q22" s="188"/>
      <c r="R22" s="188"/>
      <c r="S22" s="189"/>
      <c r="T22" s="188"/>
      <c r="U22" s="188"/>
      <c r="V22" s="188"/>
    </row>
    <row r="23" spans="1:22" s="71" customFormat="1" x14ac:dyDescent="0.2">
      <c r="A23" s="68"/>
      <c r="B23" s="68"/>
      <c r="C23" s="68"/>
      <c r="D23" s="68"/>
      <c r="E23" s="68"/>
      <c r="F23" s="68"/>
      <c r="G23" s="68"/>
      <c r="H23" s="68"/>
      <c r="I23" s="68"/>
      <c r="J23" s="68"/>
      <c r="K23" s="68"/>
      <c r="L23" s="68"/>
      <c r="M23" s="68"/>
      <c r="N23" s="68"/>
      <c r="O23" s="68"/>
      <c r="P23" s="68"/>
      <c r="Q23" s="68"/>
      <c r="R23" s="68"/>
      <c r="S23" s="68"/>
      <c r="T23" s="68"/>
      <c r="U23" s="68"/>
      <c r="V23" s="68"/>
    </row>
    <row r="24" spans="1:22" s="71" customFormat="1" x14ac:dyDescent="0.2">
      <c r="A24" s="68"/>
      <c r="B24" s="68"/>
      <c r="C24" s="68"/>
      <c r="D24" s="68"/>
      <c r="E24" s="68"/>
      <c r="F24" s="68"/>
      <c r="G24" s="68"/>
      <c r="H24" s="68"/>
      <c r="I24" s="68"/>
      <c r="J24" s="68"/>
      <c r="K24" s="68"/>
      <c r="L24" s="68"/>
      <c r="M24" s="68"/>
      <c r="N24" s="68"/>
      <c r="O24" s="68"/>
      <c r="P24" s="68"/>
      <c r="Q24" s="68"/>
      <c r="R24" s="68"/>
      <c r="S24" s="68"/>
      <c r="T24" s="68"/>
      <c r="U24" s="68"/>
      <c r="V24" s="68"/>
    </row>
    <row r="25" spans="1:22" s="71" customFormat="1" ht="30" x14ac:dyDescent="0.2">
      <c r="A25" s="190" t="s">
        <v>6</v>
      </c>
      <c r="B25" s="68"/>
      <c r="C25" s="68"/>
      <c r="D25" s="68"/>
      <c r="E25" s="68"/>
      <c r="F25" s="68"/>
      <c r="G25" s="68"/>
      <c r="H25" s="68"/>
      <c r="I25" s="68"/>
      <c r="J25" s="68"/>
      <c r="K25" s="68"/>
      <c r="L25" s="68"/>
      <c r="M25" s="68"/>
      <c r="N25" s="68"/>
      <c r="O25" s="68"/>
      <c r="P25" s="68"/>
      <c r="Q25" s="68"/>
      <c r="R25" s="68"/>
      <c r="S25" s="68"/>
      <c r="T25" s="68"/>
      <c r="U25" s="68"/>
      <c r="V25" s="68"/>
    </row>
    <row r="26" spans="1:22" s="71" customFormat="1" x14ac:dyDescent="0.2">
      <c r="A26" s="68"/>
      <c r="B26" s="68"/>
      <c r="C26" s="68"/>
      <c r="D26" s="68"/>
      <c r="E26" s="68"/>
      <c r="F26" s="68"/>
      <c r="G26" s="68"/>
      <c r="H26" s="68"/>
      <c r="I26" s="68"/>
      <c r="J26" s="68"/>
      <c r="K26" s="68"/>
      <c r="L26" s="68"/>
      <c r="M26" s="68"/>
      <c r="N26" s="68"/>
      <c r="O26" s="68"/>
      <c r="P26" s="68"/>
      <c r="Q26" s="68"/>
      <c r="R26" s="68"/>
      <c r="S26" s="68"/>
      <c r="T26" s="68"/>
      <c r="U26" s="68"/>
      <c r="V26" s="68"/>
    </row>
    <row r="27" spans="1:22" s="71" customFormat="1" x14ac:dyDescent="0.2">
      <c r="A27" s="74" t="s">
        <v>7</v>
      </c>
      <c r="B27" s="68"/>
      <c r="C27" s="68"/>
      <c r="D27" s="68"/>
      <c r="E27" s="68"/>
      <c r="F27" s="68"/>
      <c r="G27" s="68"/>
      <c r="H27" s="68"/>
      <c r="I27" s="68"/>
      <c r="J27" s="68"/>
      <c r="K27" s="68"/>
      <c r="L27" s="68"/>
      <c r="M27" s="68"/>
      <c r="N27" s="68"/>
      <c r="O27" s="68"/>
      <c r="P27" s="68"/>
      <c r="Q27" s="68"/>
      <c r="R27" s="68"/>
      <c r="S27" s="68"/>
      <c r="T27" s="68"/>
      <c r="U27" s="68"/>
      <c r="V27" s="68"/>
    </row>
    <row r="28" spans="1:22" s="71" customFormat="1" x14ac:dyDescent="0.2">
      <c r="A28" s="68"/>
      <c r="B28" s="68"/>
      <c r="C28" s="68"/>
      <c r="D28" s="68"/>
      <c r="E28" s="68"/>
      <c r="F28" s="68"/>
      <c r="G28" s="68"/>
      <c r="H28" s="68"/>
      <c r="I28" s="68"/>
      <c r="J28" s="68"/>
      <c r="K28" s="68"/>
      <c r="L28" s="68"/>
      <c r="M28" s="68"/>
      <c r="N28" s="68"/>
      <c r="O28" s="68"/>
      <c r="P28" s="68"/>
      <c r="Q28" s="68"/>
      <c r="R28" s="68"/>
      <c r="S28" s="68"/>
      <c r="T28" s="68"/>
      <c r="U28" s="68"/>
      <c r="V28" s="68"/>
    </row>
    <row r="29" spans="1:22" s="71" customFormat="1" x14ac:dyDescent="0.2">
      <c r="A29" s="74" t="s">
        <v>8</v>
      </c>
      <c r="B29" s="68"/>
      <c r="C29" s="68"/>
      <c r="D29" s="68"/>
      <c r="E29" s="68"/>
      <c r="F29" s="68"/>
      <c r="G29" s="68"/>
      <c r="H29" s="68"/>
      <c r="I29" s="68"/>
      <c r="J29" s="68"/>
      <c r="K29" s="68"/>
      <c r="L29" s="68"/>
      <c r="M29" s="68"/>
      <c r="N29" s="68"/>
      <c r="O29" s="68"/>
      <c r="P29" s="68"/>
      <c r="Q29" s="68"/>
      <c r="R29" s="68"/>
      <c r="S29" s="68"/>
      <c r="T29" s="68"/>
      <c r="U29" s="68"/>
      <c r="V29" s="68"/>
    </row>
    <row r="30" spans="1:22" s="71" customFormat="1" x14ac:dyDescent="0.2">
      <c r="A30" s="68"/>
      <c r="B30" s="68"/>
      <c r="C30" s="68"/>
      <c r="D30" s="68"/>
      <c r="E30" s="68"/>
      <c r="F30" s="68"/>
      <c r="G30" s="68"/>
      <c r="H30" s="68"/>
      <c r="I30" s="68"/>
      <c r="J30" s="68"/>
      <c r="K30" s="68"/>
      <c r="L30" s="68"/>
      <c r="M30" s="68"/>
      <c r="N30" s="68"/>
      <c r="O30" s="68"/>
      <c r="P30" s="68"/>
      <c r="Q30" s="68"/>
      <c r="R30" s="68"/>
      <c r="S30" s="68"/>
      <c r="T30" s="68"/>
      <c r="U30" s="68"/>
      <c r="V30" s="68"/>
    </row>
    <row r="31" spans="1:22" s="71" customFormat="1" x14ac:dyDescent="0.2">
      <c r="A31" s="74" t="s">
        <v>9</v>
      </c>
      <c r="B31" s="68"/>
      <c r="C31" s="68"/>
      <c r="D31" s="68"/>
      <c r="E31" s="68"/>
      <c r="F31" s="68"/>
      <c r="G31" s="68"/>
      <c r="H31" s="68"/>
      <c r="I31" s="68"/>
      <c r="J31" s="68"/>
      <c r="K31" s="68"/>
      <c r="L31" s="68"/>
      <c r="M31" s="68"/>
      <c r="N31" s="68"/>
      <c r="O31" s="68"/>
      <c r="P31" s="68"/>
      <c r="Q31" s="68"/>
      <c r="R31" s="68"/>
      <c r="S31" s="68"/>
      <c r="T31" s="68"/>
      <c r="U31" s="68"/>
      <c r="V31" s="68"/>
    </row>
    <row r="32" spans="1:22" x14ac:dyDescent="0.2">
      <c r="A32" s="74"/>
    </row>
    <row r="33" spans="1:3" ht="46.5" customHeight="1" x14ac:dyDescent="0.2">
      <c r="A33" s="190" t="s">
        <v>10</v>
      </c>
    </row>
    <row r="35" spans="1:3" x14ac:dyDescent="0.2">
      <c r="A35" s="68" t="s">
        <v>11</v>
      </c>
    </row>
    <row r="37" spans="1:3" ht="35.25" customHeight="1" x14ac:dyDescent="0.2">
      <c r="A37" s="190" t="s">
        <v>12</v>
      </c>
    </row>
    <row r="39" spans="1:3" x14ac:dyDescent="0.2">
      <c r="A39" s="74" t="s">
        <v>13</v>
      </c>
    </row>
    <row r="41" spans="1:3" x14ac:dyDescent="0.2">
      <c r="A41" s="74" t="s">
        <v>14</v>
      </c>
    </row>
    <row r="42" spans="1:3" x14ac:dyDescent="0.2">
      <c r="A42" s="191"/>
    </row>
    <row r="43" spans="1:3" x14ac:dyDescent="0.2">
      <c r="A43" s="68" t="s">
        <v>15</v>
      </c>
    </row>
    <row r="45" spans="1:3" ht="15" customHeight="1" x14ac:dyDescent="0.2">
      <c r="A45" s="73"/>
    </row>
    <row r="47" spans="1:3" ht="15" customHeight="1" x14ac:dyDescent="0.2">
      <c r="C47" s="74"/>
    </row>
    <row r="49" spans="3:3" x14ac:dyDescent="0.2">
      <c r="C49" s="74"/>
    </row>
    <row r="51" spans="3:3" x14ac:dyDescent="0.2">
      <c r="C51" s="74"/>
    </row>
    <row r="55" spans="3:3" x14ac:dyDescent="0.2">
      <c r="C55" s="74"/>
    </row>
    <row r="57" spans="3:3" x14ac:dyDescent="0.2">
      <c r="C57" s="74"/>
    </row>
    <row r="59" spans="3:3" x14ac:dyDescent="0.2">
      <c r="C59" s="74"/>
    </row>
  </sheetData>
  <hyperlinks>
    <hyperlink ref="A20" r:id="rId1" xr:uid="{00000000-0004-0000-0000-000000000000}"/>
    <hyperlink ref="A22" r:id="rId2" xr:uid="{00000000-0004-0000-0000-000001000000}"/>
    <hyperlink ref="A10" r:id="rId3" xr:uid="{3A3B61AB-6DF7-4808-8BAA-0DA3404E8319}"/>
  </hyperlinks>
  <pageMargins left="0.7" right="0.7" top="0.75" bottom="0.75" header="0.3" footer="0.3"/>
  <pageSetup paperSize="8" scale="75" fitToHeight="0" orientation="landscape"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166"/>
  <sheetViews>
    <sheetView showGridLines="0" zoomScale="70" zoomScaleNormal="70" workbookViewId="0"/>
  </sheetViews>
  <sheetFormatPr defaultColWidth="7" defaultRowHeight="15" x14ac:dyDescent="0.2"/>
  <cols>
    <col min="1" max="1" width="25.33203125" style="2" customWidth="1"/>
    <col min="2" max="2" width="9.6640625" style="2" customWidth="1"/>
    <col min="3" max="3" width="23.6640625" style="2" customWidth="1"/>
    <col min="4" max="7" width="15.77734375" style="18" customWidth="1"/>
    <col min="8" max="8" width="19.88671875" style="18" customWidth="1"/>
    <col min="9" max="9" width="22.88671875" style="18" customWidth="1"/>
    <col min="10" max="12" width="23.6640625" style="18" customWidth="1"/>
    <col min="13" max="13" width="22.21875" style="18" customWidth="1"/>
    <col min="14" max="14" width="22.21875" style="2" customWidth="1"/>
    <col min="15" max="19" width="19.88671875" style="18" customWidth="1"/>
    <col min="20" max="20" width="35.5546875" style="18" customWidth="1"/>
    <col min="21" max="23" width="19.88671875" style="4" customWidth="1"/>
    <col min="24" max="24" width="23.6640625" style="4" customWidth="1"/>
    <col min="25" max="25" width="19.88671875" style="4" customWidth="1"/>
    <col min="26" max="16384" width="7" style="4"/>
  </cols>
  <sheetData>
    <row r="1" spans="1:20" ht="30" customHeight="1" x14ac:dyDescent="0.2">
      <c r="A1" s="1" t="s">
        <v>16</v>
      </c>
      <c r="D1" s="2"/>
      <c r="E1" s="2"/>
      <c r="F1" s="3" t="s">
        <v>17</v>
      </c>
      <c r="G1" s="275" t="s">
        <v>18</v>
      </c>
      <c r="H1" s="276"/>
      <c r="I1" s="219" t="s">
        <v>19</v>
      </c>
      <c r="J1" s="224" t="s">
        <v>20</v>
      </c>
      <c r="K1" s="225"/>
      <c r="L1" s="2"/>
      <c r="M1" s="2"/>
      <c r="O1" s="2"/>
      <c r="P1" s="4"/>
      <c r="Q1" s="4"/>
      <c r="R1" s="4"/>
      <c r="S1" s="4"/>
      <c r="T1" s="4"/>
    </row>
    <row r="2" spans="1:20" ht="37.5" customHeight="1" thickBot="1" x14ac:dyDescent="0.25">
      <c r="A2" s="1" t="s">
        <v>21</v>
      </c>
      <c r="D2" s="2"/>
      <c r="E2" s="2"/>
      <c r="F2" s="2"/>
      <c r="G2" s="280"/>
      <c r="H2" s="280"/>
      <c r="I2" s="280"/>
      <c r="J2" s="280"/>
      <c r="K2" s="280"/>
      <c r="L2" s="280"/>
      <c r="M2" s="2"/>
      <c r="O2" s="2"/>
      <c r="P2" s="2"/>
      <c r="Q2" s="2"/>
      <c r="R2" s="2"/>
      <c r="S2" s="2"/>
      <c r="T2" s="2"/>
    </row>
    <row r="3" spans="1:20" s="68" customFormat="1" ht="16.5" thickTop="1" x14ac:dyDescent="0.25">
      <c r="A3" s="269" t="s">
        <v>433</v>
      </c>
      <c r="B3" s="270"/>
      <c r="C3" s="270"/>
      <c r="D3" s="270"/>
      <c r="E3" s="270"/>
      <c r="F3" s="270"/>
      <c r="G3" s="270"/>
      <c r="H3" s="270"/>
      <c r="I3" s="270"/>
      <c r="J3" s="271"/>
    </row>
    <row r="4" spans="1:20" s="68" customFormat="1" ht="16.5" thickBot="1" x14ac:dyDescent="0.3">
      <c r="A4" s="272" t="s">
        <v>432</v>
      </c>
      <c r="B4" s="273"/>
      <c r="C4" s="273"/>
      <c r="D4" s="273"/>
      <c r="E4" s="273"/>
      <c r="F4" s="273"/>
      <c r="G4" s="273"/>
      <c r="H4" s="273"/>
      <c r="I4" s="273"/>
      <c r="J4" s="274"/>
    </row>
    <row r="5" spans="1:20" ht="10.5" customHeight="1" thickTop="1" x14ac:dyDescent="0.2">
      <c r="A5" s="277"/>
      <c r="B5" s="278"/>
      <c r="C5" s="278"/>
      <c r="D5" s="278"/>
      <c r="E5" s="278"/>
      <c r="F5" s="278"/>
      <c r="G5" s="278"/>
      <c r="H5" s="278"/>
      <c r="I5" s="278"/>
      <c r="J5" s="279"/>
      <c r="K5" s="81"/>
      <c r="L5" s="81"/>
      <c r="M5" s="2"/>
      <c r="O5" s="2"/>
      <c r="P5" s="2"/>
      <c r="Q5" s="2"/>
      <c r="R5" s="2"/>
      <c r="S5" s="2"/>
      <c r="T5" s="2"/>
    </row>
    <row r="6" spans="1:20" ht="10.5" customHeight="1" x14ac:dyDescent="0.2">
      <c r="A6" s="200"/>
      <c r="B6" s="201"/>
      <c r="C6" s="201"/>
      <c r="D6" s="201"/>
      <c r="E6" s="201"/>
      <c r="F6" s="201"/>
      <c r="G6" s="201"/>
      <c r="H6" s="201"/>
      <c r="I6" s="201"/>
      <c r="J6" s="202"/>
      <c r="K6" s="81"/>
      <c r="L6" s="81"/>
      <c r="M6" s="2"/>
      <c r="O6" s="2"/>
      <c r="P6" s="2"/>
      <c r="Q6" s="2"/>
      <c r="R6" s="2"/>
      <c r="S6" s="2"/>
      <c r="T6" s="2"/>
    </row>
    <row r="7" spans="1:20" ht="409.5" customHeight="1" x14ac:dyDescent="0.4">
      <c r="A7" s="260" t="s">
        <v>22</v>
      </c>
      <c r="B7" s="261"/>
      <c r="C7" s="261"/>
      <c r="D7" s="261"/>
      <c r="E7" s="261"/>
      <c r="F7" s="261"/>
      <c r="G7" s="261"/>
      <c r="H7" s="261"/>
      <c r="I7" s="261"/>
      <c r="J7" s="262"/>
      <c r="K7" s="82"/>
      <c r="L7" s="220"/>
      <c r="M7" s="2"/>
      <c r="O7" s="2"/>
      <c r="P7" s="2"/>
      <c r="Q7" s="2"/>
      <c r="R7" s="2"/>
      <c r="S7" s="2"/>
      <c r="T7" s="2"/>
    </row>
    <row r="8" spans="1:20" ht="35.85" customHeight="1" thickBot="1" x14ac:dyDescent="0.45">
      <c r="A8" s="62" t="s">
        <v>23</v>
      </c>
      <c r="B8" s="63"/>
      <c r="C8" s="63"/>
      <c r="D8" s="63"/>
      <c r="E8" s="63"/>
      <c r="F8" s="63"/>
      <c r="G8" s="63"/>
      <c r="H8" s="63"/>
      <c r="I8" s="63"/>
      <c r="J8" s="64"/>
      <c r="K8" s="83"/>
      <c r="L8" s="83"/>
      <c r="M8" s="2"/>
      <c r="O8" s="2"/>
      <c r="P8" s="2"/>
      <c r="Q8" s="2"/>
      <c r="R8" s="2"/>
      <c r="S8" s="2"/>
      <c r="T8" s="2"/>
    </row>
    <row r="9" spans="1:20" ht="15.75" thickBot="1" x14ac:dyDescent="0.25">
      <c r="A9" s="5"/>
      <c r="B9" s="6"/>
      <c r="C9" s="6"/>
      <c r="D9" s="6"/>
      <c r="E9" s="6"/>
      <c r="F9" s="6"/>
      <c r="G9" s="6"/>
      <c r="H9" s="2"/>
      <c r="I9" s="2"/>
      <c r="J9" s="2"/>
      <c r="K9" s="2"/>
      <c r="L9" s="2"/>
      <c r="M9" s="6"/>
      <c r="O9" s="6"/>
      <c r="P9" s="2"/>
      <c r="Q9" s="2"/>
      <c r="R9" s="2"/>
      <c r="S9" s="2"/>
      <c r="T9" s="2"/>
    </row>
    <row r="10" spans="1:20" s="7" customFormat="1" ht="78.75" customHeight="1" thickBot="1" x14ac:dyDescent="0.25">
      <c r="D10" s="263" t="s">
        <v>24</v>
      </c>
      <c r="E10" s="264"/>
      <c r="F10" s="264"/>
      <c r="G10" s="264"/>
      <c r="H10" s="264"/>
      <c r="I10" s="265"/>
      <c r="J10" s="266" t="s">
        <v>25</v>
      </c>
      <c r="K10" s="267"/>
      <c r="L10" s="267"/>
      <c r="M10" s="267"/>
      <c r="N10" s="267"/>
      <c r="O10" s="268"/>
      <c r="P10" s="263" t="s">
        <v>26</v>
      </c>
      <c r="Q10" s="264"/>
      <c r="R10" s="264"/>
      <c r="S10" s="265"/>
      <c r="T10" s="55" t="s">
        <v>27</v>
      </c>
    </row>
    <row r="11" spans="1:20" s="7" customFormat="1" ht="16.5" thickBot="1" x14ac:dyDescent="0.25">
      <c r="D11" s="257" t="s">
        <v>28</v>
      </c>
      <c r="E11" s="258"/>
      <c r="F11" s="258"/>
      <c r="G11" s="258"/>
      <c r="H11" s="258"/>
      <c r="I11" s="259"/>
      <c r="J11" s="257" t="s">
        <v>29</v>
      </c>
      <c r="K11" s="258"/>
      <c r="L11" s="258"/>
      <c r="M11" s="258"/>
      <c r="N11" s="258"/>
      <c r="O11" s="259"/>
      <c r="P11" s="257" t="s">
        <v>30</v>
      </c>
      <c r="Q11" s="258"/>
      <c r="R11" s="258"/>
      <c r="S11" s="259"/>
      <c r="T11" s="227" t="s">
        <v>31</v>
      </c>
    </row>
    <row r="12" spans="1:20" s="7" customFormat="1" ht="105.75" thickBot="1" x14ac:dyDescent="0.25">
      <c r="A12" s="248" t="s">
        <v>32</v>
      </c>
      <c r="B12" s="251" t="s">
        <v>33</v>
      </c>
      <c r="C12" s="254" t="s">
        <v>34</v>
      </c>
      <c r="D12" s="228" t="s">
        <v>35</v>
      </c>
      <c r="E12" s="132" t="s">
        <v>36</v>
      </c>
      <c r="F12" s="132" t="s">
        <v>37</v>
      </c>
      <c r="G12" s="132" t="s">
        <v>38</v>
      </c>
      <c r="H12" s="132" t="s">
        <v>39</v>
      </c>
      <c r="I12" s="229" t="s">
        <v>40</v>
      </c>
      <c r="J12" s="230" t="s">
        <v>41</v>
      </c>
      <c r="K12" s="231" t="s">
        <v>42</v>
      </c>
      <c r="L12" s="132" t="s">
        <v>43</v>
      </c>
      <c r="M12" s="132" t="s">
        <v>44</v>
      </c>
      <c r="N12" s="133" t="s">
        <v>45</v>
      </c>
      <c r="O12" s="229" t="s">
        <v>46</v>
      </c>
      <c r="P12" s="228" t="s">
        <v>47</v>
      </c>
      <c r="Q12" s="132" t="s">
        <v>48</v>
      </c>
      <c r="R12" s="132" t="s">
        <v>49</v>
      </c>
      <c r="S12" s="229" t="s">
        <v>50</v>
      </c>
      <c r="T12" s="134" t="s">
        <v>51</v>
      </c>
    </row>
    <row r="13" spans="1:20" s="8" customFormat="1" ht="15.75" x14ac:dyDescent="0.2">
      <c r="A13" s="249"/>
      <c r="B13" s="252"/>
      <c r="C13" s="255"/>
      <c r="D13" s="128" t="s">
        <v>52</v>
      </c>
      <c r="E13" s="123" t="s">
        <v>53</v>
      </c>
      <c r="F13" s="123" t="s">
        <v>54</v>
      </c>
      <c r="G13" s="123" t="s">
        <v>55</v>
      </c>
      <c r="H13" s="123" t="s">
        <v>56</v>
      </c>
      <c r="I13" s="129" t="s">
        <v>57</v>
      </c>
      <c r="J13" s="128" t="s">
        <v>58</v>
      </c>
      <c r="K13" s="135" t="s">
        <v>59</v>
      </c>
      <c r="L13" s="135" t="s">
        <v>60</v>
      </c>
      <c r="M13" s="123" t="s">
        <v>61</v>
      </c>
      <c r="N13" s="123" t="s">
        <v>62</v>
      </c>
      <c r="O13" s="129" t="s">
        <v>63</v>
      </c>
      <c r="P13" s="128" t="s">
        <v>64</v>
      </c>
      <c r="Q13" s="123" t="s">
        <v>65</v>
      </c>
      <c r="R13" s="123" t="s">
        <v>66</v>
      </c>
      <c r="S13" s="129" t="s">
        <v>67</v>
      </c>
      <c r="T13" s="136" t="s">
        <v>68</v>
      </c>
    </row>
    <row r="14" spans="1:20" s="8" customFormat="1" ht="45" x14ac:dyDescent="0.2">
      <c r="A14" s="250"/>
      <c r="B14" s="253"/>
      <c r="C14" s="256"/>
      <c r="D14" s="130"/>
      <c r="E14" s="124"/>
      <c r="F14" s="124"/>
      <c r="G14" s="124"/>
      <c r="H14" s="124"/>
      <c r="I14" s="131" t="s">
        <v>69</v>
      </c>
      <c r="J14" s="130"/>
      <c r="K14" s="137"/>
      <c r="L14" s="137"/>
      <c r="M14" s="124"/>
      <c r="N14" s="124"/>
      <c r="O14" s="131" t="s">
        <v>70</v>
      </c>
      <c r="P14" s="130"/>
      <c r="Q14" s="124"/>
      <c r="R14" s="124"/>
      <c r="S14" s="124" t="s">
        <v>71</v>
      </c>
      <c r="T14" s="138" t="s">
        <v>72</v>
      </c>
    </row>
    <row r="15" spans="1:20" s="7" customFormat="1" ht="15.75" x14ac:dyDescent="0.25">
      <c r="A15" s="232"/>
      <c r="B15" s="140"/>
      <c r="C15" s="141" t="s">
        <v>73</v>
      </c>
      <c r="D15" s="166"/>
      <c r="E15" s="167"/>
      <c r="F15" s="168">
        <f>SUM(F16:F165)</f>
        <v>4450147.01</v>
      </c>
      <c r="G15" s="168">
        <f>SUM(G16:G165)</f>
        <v>2726126.96</v>
      </c>
      <c r="H15" s="167">
        <f>SUM(H16:H165)</f>
        <v>907773659.27932537</v>
      </c>
      <c r="I15" s="165">
        <f>SUM(I16:I165)</f>
        <v>33217230347.226093</v>
      </c>
      <c r="J15" s="142">
        <f>SUM(J16:J165)</f>
        <v>5526771180.2101183</v>
      </c>
      <c r="K15" s="145"/>
      <c r="L15" s="145"/>
      <c r="M15" s="143"/>
      <c r="N15" s="143"/>
      <c r="O15" s="144">
        <f>SUM(O16:O165)</f>
        <v>5967936075.1054668</v>
      </c>
      <c r="P15" s="142"/>
      <c r="Q15" s="143"/>
      <c r="R15" s="143">
        <f>SUM(R16:R165)</f>
        <v>224412762.91077653</v>
      </c>
      <c r="S15" s="144">
        <f>SUM(S16:S165)</f>
        <v>465507343.02507156</v>
      </c>
      <c r="T15" s="146">
        <f>SUM(T16:T165)</f>
        <v>39650673765.356621</v>
      </c>
    </row>
    <row r="16" spans="1:20" s="14" customFormat="1" x14ac:dyDescent="0.2">
      <c r="A16" s="233" t="s">
        <v>74</v>
      </c>
      <c r="B16" s="10">
        <v>831</v>
      </c>
      <c r="C16" s="52" t="s">
        <v>75</v>
      </c>
      <c r="D16" s="170">
        <v>3820.642490077546</v>
      </c>
      <c r="E16" s="164">
        <v>4984.6803094075722</v>
      </c>
      <c r="F16" s="169">
        <v>23170</v>
      </c>
      <c r="G16" s="169">
        <v>14418</v>
      </c>
      <c r="H16" s="164">
        <f>INDEX('Schools block'!J:J,MATCH($B16,'Schools block'!$B:$B,0))</f>
        <v>5603952.8688911479</v>
      </c>
      <c r="I16" s="164">
        <f>(D16*F16)+(E16*G16)+H16</f>
        <v>165997360.06502625</v>
      </c>
      <c r="J16" s="49">
        <v>31882415.293767944</v>
      </c>
      <c r="K16" s="75">
        <v>4000</v>
      </c>
      <c r="L16" s="80">
        <v>652</v>
      </c>
      <c r="M16" s="11">
        <v>6000</v>
      </c>
      <c r="N16" s="79">
        <v>5</v>
      </c>
      <c r="O16" s="50">
        <f>INDEX('High needs'!$J$26:$J$175, MATCH('2018-19 allocations'!$B16, 'High needs'!$B$26:$B$175, 0))</f>
        <v>34520415.293767944</v>
      </c>
      <c r="P16" s="87">
        <v>27.457550350520656</v>
      </c>
      <c r="Q16" s="88">
        <v>37588</v>
      </c>
      <c r="R16" s="11">
        <v>2870000</v>
      </c>
      <c r="S16" s="50">
        <f>(P16*Q16)+R16</f>
        <v>3902074.4025753704</v>
      </c>
      <c r="T16" s="54">
        <f>S16+O16+I16</f>
        <v>204419849.76136959</v>
      </c>
    </row>
    <row r="17" spans="1:20" s="14" customFormat="1" x14ac:dyDescent="0.2">
      <c r="A17" s="234" t="s">
        <v>74</v>
      </c>
      <c r="B17" s="16">
        <v>830</v>
      </c>
      <c r="C17" s="53" t="s">
        <v>76</v>
      </c>
      <c r="D17" s="170">
        <v>3877.2654442839871</v>
      </c>
      <c r="E17" s="164">
        <v>4959.9166203569739</v>
      </c>
      <c r="F17" s="169">
        <v>59187</v>
      </c>
      <c r="G17" s="169">
        <v>37277</v>
      </c>
      <c r="H17" s="164">
        <f>INDEX('Schools block'!J:J,MATCH($B17,'Schools block'!$B:$B,0))</f>
        <v>11170018.69930122</v>
      </c>
      <c r="I17" s="164">
        <f t="shared" ref="I17:I80" si="0">(D17*F17)+(E17*G17)+H17</f>
        <v>425544540.40718448</v>
      </c>
      <c r="J17" s="49">
        <v>66319871.067209721</v>
      </c>
      <c r="K17" s="75">
        <v>4000</v>
      </c>
      <c r="L17" s="80">
        <v>925</v>
      </c>
      <c r="M17" s="11">
        <v>6000</v>
      </c>
      <c r="N17" s="79">
        <v>-241</v>
      </c>
      <c r="O17" s="50">
        <f>INDEX('High needs'!$J$26:$J$175, MATCH('2018-19 allocations'!$B17, 'High needs'!$B$26:$B$175, 0))</f>
        <v>68573871.067209721</v>
      </c>
      <c r="P17" s="87">
        <v>28.612263826231306</v>
      </c>
      <c r="Q17" s="88">
        <v>96464</v>
      </c>
      <c r="R17" s="11">
        <v>1737000</v>
      </c>
      <c r="S17" s="50">
        <f t="shared" ref="S17:S80" si="1">(P17*Q17)+R17</f>
        <v>4497053.4177335761</v>
      </c>
      <c r="T17" s="54">
        <f t="shared" ref="T17:T80" si="2">S17+O17+I17</f>
        <v>498615464.89212775</v>
      </c>
    </row>
    <row r="18" spans="1:20" s="14" customFormat="1" x14ac:dyDescent="0.2">
      <c r="A18" s="234" t="s">
        <v>74</v>
      </c>
      <c r="B18" s="16">
        <v>856</v>
      </c>
      <c r="C18" s="53" t="s">
        <v>77</v>
      </c>
      <c r="D18" s="170">
        <v>4046.8346579760382</v>
      </c>
      <c r="E18" s="164">
        <v>5361.8590982192</v>
      </c>
      <c r="F18" s="169">
        <v>32188</v>
      </c>
      <c r="G18" s="169">
        <v>17731</v>
      </c>
      <c r="H18" s="164">
        <f>INDEX('Schools block'!J:J,MATCH($B18,'Schools block'!$B:$B,0))</f>
        <v>8985068.7235290613</v>
      </c>
      <c r="I18" s="164">
        <f t="shared" si="0"/>
        <v>234315706.36498642</v>
      </c>
      <c r="J18" s="49">
        <v>44539368.147628434</v>
      </c>
      <c r="K18" s="75">
        <v>4000</v>
      </c>
      <c r="L18" s="80">
        <v>1000</v>
      </c>
      <c r="M18" s="11">
        <v>6000</v>
      </c>
      <c r="N18" s="79">
        <v>-25</v>
      </c>
      <c r="O18" s="50">
        <f>INDEX('High needs'!$J$26:$J$175, MATCH('2018-19 allocations'!$B18, 'High needs'!$B$26:$B$175, 0))</f>
        <v>48389368.147628434</v>
      </c>
      <c r="P18" s="87">
        <v>32.831858288685694</v>
      </c>
      <c r="Q18" s="88">
        <v>49919</v>
      </c>
      <c r="R18" s="11">
        <v>189000</v>
      </c>
      <c r="S18" s="50">
        <f t="shared" si="1"/>
        <v>1827933.5339129011</v>
      </c>
      <c r="T18" s="54">
        <f t="shared" si="2"/>
        <v>284533008.04652774</v>
      </c>
    </row>
    <row r="19" spans="1:20" s="14" customFormat="1" x14ac:dyDescent="0.2">
      <c r="A19" s="234" t="s">
        <v>74</v>
      </c>
      <c r="B19" s="16">
        <v>855</v>
      </c>
      <c r="C19" s="53" t="s">
        <v>78</v>
      </c>
      <c r="D19" s="170">
        <v>3782.9958581594142</v>
      </c>
      <c r="E19" s="164">
        <v>4729.5394869373204</v>
      </c>
      <c r="F19" s="169">
        <v>53377</v>
      </c>
      <c r="G19" s="169">
        <v>35382</v>
      </c>
      <c r="H19" s="164">
        <f>INDEX('Schools block'!J:J,MATCH($B19,'Schools block'!$B:$B,0))</f>
        <v>4686918.6773882061</v>
      </c>
      <c r="I19" s="164">
        <f t="shared" si="0"/>
        <v>373952454.72517955</v>
      </c>
      <c r="J19" s="49">
        <v>60607978.542344905</v>
      </c>
      <c r="K19" s="75">
        <v>4000</v>
      </c>
      <c r="L19" s="80">
        <v>1463</v>
      </c>
      <c r="M19" s="11">
        <v>6000</v>
      </c>
      <c r="N19" s="79">
        <v>-140</v>
      </c>
      <c r="O19" s="50">
        <f>INDEX('High needs'!$J$26:$J$175, MATCH('2018-19 allocations'!$B19, 'High needs'!$B$26:$B$175, 0))</f>
        <v>65619978.542344905</v>
      </c>
      <c r="P19" s="87">
        <v>26.179512953599914</v>
      </c>
      <c r="Q19" s="88">
        <v>88759</v>
      </c>
      <c r="R19" s="11">
        <v>923000</v>
      </c>
      <c r="S19" s="50">
        <f t="shared" si="1"/>
        <v>3246667.3902485748</v>
      </c>
      <c r="T19" s="54">
        <f t="shared" si="2"/>
        <v>442819100.65777302</v>
      </c>
    </row>
    <row r="20" spans="1:20" s="14" customFormat="1" x14ac:dyDescent="0.2">
      <c r="A20" s="234" t="s">
        <v>74</v>
      </c>
      <c r="B20" s="16">
        <v>925</v>
      </c>
      <c r="C20" s="53" t="s">
        <v>79</v>
      </c>
      <c r="D20" s="170">
        <v>3810.8911145733632</v>
      </c>
      <c r="E20" s="164">
        <v>4932.8551224685807</v>
      </c>
      <c r="F20" s="169">
        <v>55531</v>
      </c>
      <c r="G20" s="169">
        <v>38019</v>
      </c>
      <c r="H20" s="164">
        <f>INDEX('Schools block'!J:J,MATCH($B20,'Schools block'!$B:$B,0))</f>
        <v>7150227.87743406</v>
      </c>
      <c r="I20" s="164">
        <f t="shared" si="0"/>
        <v>406315041.26194048</v>
      </c>
      <c r="J20" s="49">
        <v>75218310.965265691</v>
      </c>
      <c r="K20" s="75">
        <v>4000</v>
      </c>
      <c r="L20" s="80">
        <v>1835</v>
      </c>
      <c r="M20" s="11">
        <v>6000</v>
      </c>
      <c r="N20" s="79">
        <v>-41.5</v>
      </c>
      <c r="O20" s="50">
        <f>INDEX('High needs'!$J$26:$J$175, MATCH('2018-19 allocations'!$B20, 'High needs'!$B$26:$B$175, 0))</f>
        <v>82309310.965265691</v>
      </c>
      <c r="P20" s="87">
        <v>30.467964153341274</v>
      </c>
      <c r="Q20" s="88">
        <v>93550</v>
      </c>
      <c r="R20" s="11">
        <v>2858750</v>
      </c>
      <c r="S20" s="50">
        <f t="shared" si="1"/>
        <v>5709028.0465450762</v>
      </c>
      <c r="T20" s="54">
        <f t="shared" si="2"/>
        <v>494333380.27375126</v>
      </c>
    </row>
    <row r="21" spans="1:20" s="14" customFormat="1" x14ac:dyDescent="0.2">
      <c r="A21" s="234" t="s">
        <v>74</v>
      </c>
      <c r="B21" s="16">
        <v>928</v>
      </c>
      <c r="C21" s="53" t="s">
        <v>80</v>
      </c>
      <c r="D21" s="170">
        <v>3787.5265371576193</v>
      </c>
      <c r="E21" s="164">
        <v>5026.6041802951686</v>
      </c>
      <c r="F21" s="169">
        <v>65027</v>
      </c>
      <c r="G21" s="169">
        <v>38134.666666666701</v>
      </c>
      <c r="H21" s="164">
        <f>INDEX('Schools block'!J:J,MATCH($B21,'Schools block'!$B:$B,0))</f>
        <v>9575389.3730810769</v>
      </c>
      <c r="I21" s="164">
        <f t="shared" si="0"/>
        <v>447554752.38565922</v>
      </c>
      <c r="J21" s="49">
        <v>64343147.502772503</v>
      </c>
      <c r="K21" s="75">
        <v>4019.755070546948</v>
      </c>
      <c r="L21" s="80">
        <v>1547</v>
      </c>
      <c r="M21" s="11">
        <v>6000</v>
      </c>
      <c r="N21" s="79">
        <v>-93</v>
      </c>
      <c r="O21" s="50">
        <f>INDEX('High needs'!$J$26:$J$175, MATCH('2018-19 allocations'!$B21, 'High needs'!$B$26:$B$175, 0))</f>
        <v>70003708.596908629</v>
      </c>
      <c r="P21" s="87">
        <v>30.590387221048449</v>
      </c>
      <c r="Q21" s="88">
        <v>103206</v>
      </c>
      <c r="R21" s="11">
        <v>7777317</v>
      </c>
      <c r="S21" s="50">
        <f t="shared" si="1"/>
        <v>10934428.503535526</v>
      </c>
      <c r="T21" s="54">
        <f t="shared" si="2"/>
        <v>528492889.48610336</v>
      </c>
    </row>
    <row r="22" spans="1:20" s="14" customFormat="1" x14ac:dyDescent="0.2">
      <c r="A22" s="234" t="s">
        <v>74</v>
      </c>
      <c r="B22" s="16">
        <v>892</v>
      </c>
      <c r="C22" s="53" t="s">
        <v>81</v>
      </c>
      <c r="D22" s="170">
        <v>4480.629249524447</v>
      </c>
      <c r="E22" s="164">
        <v>5868.7692369217302</v>
      </c>
      <c r="F22" s="169">
        <v>25729</v>
      </c>
      <c r="G22" s="169">
        <v>13625</v>
      </c>
      <c r="H22" s="164">
        <f>INDEX('Schools block'!J:J,MATCH($B22,'Schools block'!$B:$B,0))</f>
        <v>5956989.244819073</v>
      </c>
      <c r="I22" s="164">
        <f t="shared" si="0"/>
        <v>201201080.05889216</v>
      </c>
      <c r="J22" s="49">
        <v>28458555.188782431</v>
      </c>
      <c r="K22" s="75">
        <v>4016.6331853470647</v>
      </c>
      <c r="L22" s="80">
        <v>528</v>
      </c>
      <c r="M22" s="11">
        <v>6000</v>
      </c>
      <c r="N22" s="79">
        <v>-48</v>
      </c>
      <c r="O22" s="50">
        <f>INDEX('High needs'!$J$26:$J$175, MATCH('2018-19 allocations'!$B22, 'High needs'!$B$26:$B$175, 0))</f>
        <v>30291337.51064568</v>
      </c>
      <c r="P22" s="87">
        <v>36.964476292117695</v>
      </c>
      <c r="Q22" s="88">
        <v>39354</v>
      </c>
      <c r="R22" s="11">
        <v>5598935</v>
      </c>
      <c r="S22" s="50">
        <f t="shared" si="1"/>
        <v>7053635</v>
      </c>
      <c r="T22" s="54">
        <f t="shared" si="2"/>
        <v>238546052.56953785</v>
      </c>
    </row>
    <row r="23" spans="1:20" s="14" customFormat="1" x14ac:dyDescent="0.2">
      <c r="A23" s="234" t="s">
        <v>74</v>
      </c>
      <c r="B23" s="16">
        <v>891</v>
      </c>
      <c r="C23" s="53" t="s">
        <v>82</v>
      </c>
      <c r="D23" s="170">
        <v>3927.3108393276129</v>
      </c>
      <c r="E23" s="164">
        <v>4984.954311432245</v>
      </c>
      <c r="F23" s="169">
        <v>65238</v>
      </c>
      <c r="G23" s="169">
        <v>39586</v>
      </c>
      <c r="H23" s="164">
        <f>INDEX('Schools block'!J:J,MATCH($B23,'Schools block'!$B:$B,0))</f>
        <v>7129181.8310751636</v>
      </c>
      <c r="I23" s="164">
        <f t="shared" si="0"/>
        <v>460673487.73948687</v>
      </c>
      <c r="J23" s="49">
        <v>59778137.453085706</v>
      </c>
      <c r="K23" s="75">
        <v>4016.6331853470647</v>
      </c>
      <c r="L23" s="80">
        <v>1003</v>
      </c>
      <c r="M23" s="11">
        <v>6000</v>
      </c>
      <c r="N23" s="79">
        <v>-235</v>
      </c>
      <c r="O23" s="50">
        <f>INDEX('High needs'!$J$26:$J$175, MATCH('2018-19 allocations'!$B23, 'High needs'!$B$26:$B$175, 0))</f>
        <v>62396820.537988812</v>
      </c>
      <c r="P23" s="87">
        <v>27.681500222946777</v>
      </c>
      <c r="Q23" s="88">
        <v>104824</v>
      </c>
      <c r="R23" s="11">
        <v>3699538</v>
      </c>
      <c r="S23" s="50">
        <f t="shared" si="1"/>
        <v>6601223.5793701727</v>
      </c>
      <c r="T23" s="54">
        <f t="shared" si="2"/>
        <v>529671531.85684586</v>
      </c>
    </row>
    <row r="24" spans="1:20" s="14" customFormat="1" x14ac:dyDescent="0.2">
      <c r="A24" s="234" t="s">
        <v>74</v>
      </c>
      <c r="B24" s="16">
        <v>857</v>
      </c>
      <c r="C24" s="53" t="s">
        <v>83</v>
      </c>
      <c r="D24" s="170">
        <v>3792.1696778592677</v>
      </c>
      <c r="E24" s="164">
        <v>4809.3933683897521</v>
      </c>
      <c r="F24" s="169">
        <v>2812</v>
      </c>
      <c r="G24" s="169">
        <v>2461</v>
      </c>
      <c r="H24" s="164">
        <f>INDEX('Schools block'!J:J,MATCH($B24,'Schools block'!$B:$B,0))</f>
        <v>291820.00000000012</v>
      </c>
      <c r="I24" s="164">
        <f t="shared" si="0"/>
        <v>22791318.213747442</v>
      </c>
      <c r="J24" s="49">
        <v>3807672.3093555262</v>
      </c>
      <c r="K24" s="75">
        <v>4000</v>
      </c>
      <c r="L24" s="80">
        <v>24</v>
      </c>
      <c r="M24" s="11">
        <v>6000</v>
      </c>
      <c r="N24" s="79">
        <v>-30</v>
      </c>
      <c r="O24" s="50">
        <f>INDEX('High needs'!$J$26:$J$175, MATCH('2018-19 allocations'!$B24, 'High needs'!$B$26:$B$175, 0))</f>
        <v>3723672.3093555262</v>
      </c>
      <c r="P24" s="87">
        <v>30.694102029205386</v>
      </c>
      <c r="Q24" s="88">
        <v>5273</v>
      </c>
      <c r="R24" s="11">
        <v>0</v>
      </c>
      <c r="S24" s="50">
        <f t="shared" si="1"/>
        <v>161850</v>
      </c>
      <c r="T24" s="54">
        <f t="shared" si="2"/>
        <v>26676840.523102969</v>
      </c>
    </row>
    <row r="25" spans="1:20" s="14" customFormat="1" x14ac:dyDescent="0.2">
      <c r="A25" s="234" t="s">
        <v>84</v>
      </c>
      <c r="B25" s="16">
        <v>822</v>
      </c>
      <c r="C25" s="53" t="s">
        <v>85</v>
      </c>
      <c r="D25" s="170">
        <v>3876.8332493592902</v>
      </c>
      <c r="E25" s="164">
        <v>5182.9093930058316</v>
      </c>
      <c r="F25" s="169">
        <v>14693.76</v>
      </c>
      <c r="G25" s="169">
        <v>8888.9599999999991</v>
      </c>
      <c r="H25" s="164">
        <f>INDEX('Schools block'!J:J,MATCH($B25,'Schools block'!$B:$B,0))</f>
        <v>4015803.531845775</v>
      </c>
      <c r="I25" s="164">
        <f t="shared" si="0"/>
        <v>107051735.13600445</v>
      </c>
      <c r="J25" s="49">
        <v>19359229.165735375</v>
      </c>
      <c r="K25" s="75">
        <v>4094.281045884884</v>
      </c>
      <c r="L25" s="80">
        <v>374</v>
      </c>
      <c r="M25" s="11">
        <v>6000</v>
      </c>
      <c r="N25" s="79">
        <v>51</v>
      </c>
      <c r="O25" s="50">
        <f>INDEX('High needs'!$J$26:$J$175, MATCH('2018-19 allocations'!$B25, 'High needs'!$B$26:$B$175, 0))</f>
        <v>21196490.27689632</v>
      </c>
      <c r="P25" s="87">
        <v>24.409424935685287</v>
      </c>
      <c r="Q25" s="88">
        <v>24404</v>
      </c>
      <c r="R25" s="11">
        <v>2851499.9999999995</v>
      </c>
      <c r="S25" s="50">
        <f t="shared" si="1"/>
        <v>3447187.6061304631</v>
      </c>
      <c r="T25" s="54">
        <f t="shared" si="2"/>
        <v>131695413.01903123</v>
      </c>
    </row>
    <row r="26" spans="1:20" s="14" customFormat="1" x14ac:dyDescent="0.2">
      <c r="A26" s="234" t="s">
        <v>84</v>
      </c>
      <c r="B26" s="16">
        <v>873</v>
      </c>
      <c r="C26" s="53" t="s">
        <v>86</v>
      </c>
      <c r="D26" s="170">
        <v>3790.0934367713371</v>
      </c>
      <c r="E26" s="164">
        <v>4852.6163005949065</v>
      </c>
      <c r="F26" s="169">
        <v>49793</v>
      </c>
      <c r="G26" s="169">
        <v>28538</v>
      </c>
      <c r="H26" s="164">
        <f>INDEX('Schools block'!J:J,MATCH($B26,'Schools block'!$B:$B,0))</f>
        <v>9903512.4653047211</v>
      </c>
      <c r="I26" s="164">
        <f t="shared" si="0"/>
        <v>337107598.9488374</v>
      </c>
      <c r="J26" s="49">
        <v>61337727.196053103</v>
      </c>
      <c r="K26" s="75">
        <v>4077.2091827888294</v>
      </c>
      <c r="L26" s="80">
        <v>1123</v>
      </c>
      <c r="M26" s="11">
        <v>6000</v>
      </c>
      <c r="N26" s="79">
        <v>-51</v>
      </c>
      <c r="O26" s="50">
        <f>INDEX('High needs'!$J$26:$J$175, MATCH('2018-19 allocations'!$B26, 'High needs'!$B$26:$B$175, 0))</f>
        <v>65610433.10832496</v>
      </c>
      <c r="P26" s="87">
        <v>28.522336581834306</v>
      </c>
      <c r="Q26" s="88">
        <v>78331</v>
      </c>
      <c r="R26" s="11">
        <v>5770000</v>
      </c>
      <c r="S26" s="50">
        <f t="shared" si="1"/>
        <v>8004183.146791663</v>
      </c>
      <c r="T26" s="54">
        <f t="shared" si="2"/>
        <v>410722215.20395404</v>
      </c>
    </row>
    <row r="27" spans="1:20" s="14" customFormat="1" x14ac:dyDescent="0.2">
      <c r="A27" s="234" t="s">
        <v>84</v>
      </c>
      <c r="B27" s="16">
        <v>823</v>
      </c>
      <c r="C27" s="53" t="s">
        <v>87</v>
      </c>
      <c r="D27" s="170">
        <v>3805.0798962519057</v>
      </c>
      <c r="E27" s="164">
        <v>4980.1985290003167</v>
      </c>
      <c r="F27" s="169">
        <v>23946</v>
      </c>
      <c r="G27" s="169">
        <v>13595</v>
      </c>
      <c r="H27" s="164">
        <f>INDEX('Schools block'!J:J,MATCH($B27,'Schools block'!$B:$B,0))</f>
        <v>4748925.147367036</v>
      </c>
      <c r="I27" s="164">
        <f t="shared" si="0"/>
        <v>163571167.34477445</v>
      </c>
      <c r="J27" s="49">
        <v>24842982.308938242</v>
      </c>
      <c r="K27" s="75">
        <v>4094.281045884884</v>
      </c>
      <c r="L27" s="80">
        <v>601</v>
      </c>
      <c r="M27" s="11">
        <v>6000</v>
      </c>
      <c r="N27" s="79">
        <v>38</v>
      </c>
      <c r="O27" s="50">
        <f>INDEX('High needs'!$J$26:$J$175, MATCH('2018-19 allocations'!$B27, 'High needs'!$B$26:$B$175, 0))</f>
        <v>27531645.217515059</v>
      </c>
      <c r="P27" s="87">
        <v>32.205193054885278</v>
      </c>
      <c r="Q27" s="88">
        <v>37541</v>
      </c>
      <c r="R27" s="11">
        <v>0</v>
      </c>
      <c r="S27" s="50">
        <f t="shared" si="1"/>
        <v>1209015.1524734483</v>
      </c>
      <c r="T27" s="54">
        <f t="shared" si="2"/>
        <v>192311827.71476296</v>
      </c>
    </row>
    <row r="28" spans="1:20" s="14" customFormat="1" x14ac:dyDescent="0.2">
      <c r="A28" s="234" t="s">
        <v>84</v>
      </c>
      <c r="B28" s="16">
        <v>881</v>
      </c>
      <c r="C28" s="53" t="s">
        <v>88</v>
      </c>
      <c r="D28" s="170">
        <v>3776.9470528115407</v>
      </c>
      <c r="E28" s="164">
        <v>4975.9783547136403</v>
      </c>
      <c r="F28" s="169">
        <v>114949</v>
      </c>
      <c r="G28" s="169">
        <v>73692</v>
      </c>
      <c r="H28" s="164">
        <f>INDEX('Schools block'!J:J,MATCH($B28,'Schools block'!$B:$B,0))</f>
        <v>26180155.49621563</v>
      </c>
      <c r="I28" s="164">
        <f t="shared" si="0"/>
        <v>827026239.18540692</v>
      </c>
      <c r="J28" s="49">
        <v>125269105.08048287</v>
      </c>
      <c r="K28" s="75">
        <v>4075.7679184212261</v>
      </c>
      <c r="L28" s="80">
        <v>2660</v>
      </c>
      <c r="M28" s="11">
        <v>6000</v>
      </c>
      <c r="N28" s="79">
        <v>-179.5</v>
      </c>
      <c r="O28" s="50">
        <f>INDEX('High needs'!$J$26:$J$175, MATCH('2018-19 allocations'!$B28, 'High needs'!$B$26:$B$175, 0))</f>
        <v>135033647.74348333</v>
      </c>
      <c r="P28" s="87">
        <v>38.045679359206112</v>
      </c>
      <c r="Q28" s="88">
        <v>188641</v>
      </c>
      <c r="R28" s="11">
        <v>5005000</v>
      </c>
      <c r="S28" s="50">
        <f t="shared" si="1"/>
        <v>12181975</v>
      </c>
      <c r="T28" s="54">
        <f t="shared" si="2"/>
        <v>974241861.92889023</v>
      </c>
    </row>
    <row r="29" spans="1:20" s="14" customFormat="1" x14ac:dyDescent="0.2">
      <c r="A29" s="234" t="s">
        <v>84</v>
      </c>
      <c r="B29" s="16">
        <v>919</v>
      </c>
      <c r="C29" s="53" t="s">
        <v>89</v>
      </c>
      <c r="D29" s="170">
        <v>3867.4816732741597</v>
      </c>
      <c r="E29" s="164">
        <v>5076.1867252798656</v>
      </c>
      <c r="F29" s="169">
        <v>99284</v>
      </c>
      <c r="G29" s="169">
        <v>65063.25</v>
      </c>
      <c r="H29" s="164">
        <f>INDEX('Schools block'!J:J,MATCH($B29,'Schools block'!$B:$B,0))</f>
        <v>17190789.250177853</v>
      </c>
      <c r="I29" s="164">
        <f t="shared" si="0"/>
        <v>731443045.65309477</v>
      </c>
      <c r="J29" s="49">
        <v>97280202.30498758</v>
      </c>
      <c r="K29" s="75">
        <v>4210.1044686222058</v>
      </c>
      <c r="L29" s="80">
        <v>2262</v>
      </c>
      <c r="M29" s="11">
        <v>6000</v>
      </c>
      <c r="N29" s="79">
        <v>117</v>
      </c>
      <c r="O29" s="50">
        <f>INDEX('High needs'!$J$26:$J$175, MATCH('2018-19 allocations'!$B29, 'High needs'!$B$26:$B$175, 0))</f>
        <v>107505458.61301102</v>
      </c>
      <c r="P29" s="87">
        <v>34.639913627931023</v>
      </c>
      <c r="Q29" s="88">
        <v>164405</v>
      </c>
      <c r="R29" s="11">
        <v>0</v>
      </c>
      <c r="S29" s="50">
        <f t="shared" si="1"/>
        <v>5694975</v>
      </c>
      <c r="T29" s="54">
        <f t="shared" si="2"/>
        <v>844643479.26610577</v>
      </c>
    </row>
    <row r="30" spans="1:20" s="14" customFormat="1" x14ac:dyDescent="0.2">
      <c r="A30" s="234" t="s">
        <v>84</v>
      </c>
      <c r="B30" s="16">
        <v>821</v>
      </c>
      <c r="C30" s="53" t="s">
        <v>90</v>
      </c>
      <c r="D30" s="170">
        <v>4196.3636683036657</v>
      </c>
      <c r="E30" s="164">
        <v>5465.9992556154721</v>
      </c>
      <c r="F30" s="169">
        <v>22663</v>
      </c>
      <c r="G30" s="169">
        <v>13378</v>
      </c>
      <c r="H30" s="164">
        <f>INDEX('Schools block'!J:J,MATCH($B30,'Schools block'!$B:$B,0))</f>
        <v>4404659.0486679683</v>
      </c>
      <c r="I30" s="164">
        <f t="shared" si="0"/>
        <v>172630986.90505773</v>
      </c>
      <c r="J30" s="49">
        <v>26687393.684763066</v>
      </c>
      <c r="K30" s="75">
        <v>4094.281045884884</v>
      </c>
      <c r="L30" s="80">
        <v>463</v>
      </c>
      <c r="M30" s="11">
        <v>6000</v>
      </c>
      <c r="N30" s="79">
        <v>-135</v>
      </c>
      <c r="O30" s="50">
        <f>INDEX('High needs'!$J$26:$J$175, MATCH('2018-19 allocations'!$B30, 'High needs'!$B$26:$B$175, 0))</f>
        <v>27773045.809007768</v>
      </c>
      <c r="P30" s="87">
        <v>34.217908556045778</v>
      </c>
      <c r="Q30" s="88">
        <v>36041</v>
      </c>
      <c r="R30" s="11">
        <v>196467</v>
      </c>
      <c r="S30" s="50">
        <f t="shared" si="1"/>
        <v>1429714.6422684458</v>
      </c>
      <c r="T30" s="54">
        <f t="shared" si="2"/>
        <v>201833747.35633394</v>
      </c>
    </row>
    <row r="31" spans="1:20" s="14" customFormat="1" x14ac:dyDescent="0.2">
      <c r="A31" s="234" t="s">
        <v>84</v>
      </c>
      <c r="B31" s="16">
        <v>926</v>
      </c>
      <c r="C31" s="53" t="s">
        <v>91</v>
      </c>
      <c r="D31" s="170">
        <v>4114.72621249453</v>
      </c>
      <c r="E31" s="164">
        <v>4967.9515470967508</v>
      </c>
      <c r="F31" s="169">
        <v>63389</v>
      </c>
      <c r="G31" s="169">
        <v>39996</v>
      </c>
      <c r="H31" s="164">
        <f>INDEX('Schools block'!J:J,MATCH($B31,'Schools block'!$B:$B,0))</f>
        <v>8979028.2763936594</v>
      </c>
      <c r="I31" s="164">
        <f t="shared" si="0"/>
        <v>468505598.23789108</v>
      </c>
      <c r="J31" s="49">
        <v>71476534.951663211</v>
      </c>
      <c r="K31" s="75">
        <v>4000</v>
      </c>
      <c r="L31" s="80">
        <v>1705</v>
      </c>
      <c r="M31" s="11">
        <v>6000</v>
      </c>
      <c r="N31" s="79">
        <v>17</v>
      </c>
      <c r="O31" s="50">
        <f>INDEX('High needs'!$J$26:$J$175, MATCH('2018-19 allocations'!$B31, 'High needs'!$B$26:$B$175, 0))</f>
        <v>78398534.951663211</v>
      </c>
      <c r="P31" s="87">
        <v>29.027365554531052</v>
      </c>
      <c r="Q31" s="88">
        <v>103385</v>
      </c>
      <c r="R31" s="11">
        <v>240000</v>
      </c>
      <c r="S31" s="50">
        <f t="shared" si="1"/>
        <v>3240994.1878551929</v>
      </c>
      <c r="T31" s="54">
        <f t="shared" si="2"/>
        <v>550145127.37740946</v>
      </c>
    </row>
    <row r="32" spans="1:20" s="14" customFormat="1" x14ac:dyDescent="0.2">
      <c r="A32" s="234" t="s">
        <v>84</v>
      </c>
      <c r="B32" s="16">
        <v>874</v>
      </c>
      <c r="C32" s="53" t="s">
        <v>92</v>
      </c>
      <c r="D32" s="170">
        <v>4011.1762738270704</v>
      </c>
      <c r="E32" s="164">
        <v>5370.2257348599642</v>
      </c>
      <c r="F32" s="169">
        <v>20623</v>
      </c>
      <c r="G32" s="169">
        <v>11839</v>
      </c>
      <c r="H32" s="164">
        <f>INDEX('Schools block'!J:J,MATCH($B32,'Schools block'!$B:$B,0))</f>
        <v>6018223.9476703685</v>
      </c>
      <c r="I32" s="164">
        <f t="shared" si="0"/>
        <v>152318814.71781316</v>
      </c>
      <c r="J32" s="49">
        <v>25332590.007323757</v>
      </c>
      <c r="K32" s="75">
        <v>4077.2091827888294</v>
      </c>
      <c r="L32" s="80">
        <v>590</v>
      </c>
      <c r="M32" s="11">
        <v>6000</v>
      </c>
      <c r="N32" s="79">
        <v>34</v>
      </c>
      <c r="O32" s="50">
        <f>INDEX('High needs'!$J$26:$J$175, MATCH('2018-19 allocations'!$B32, 'High needs'!$B$26:$B$175, 0))</f>
        <v>27942143.425169166</v>
      </c>
      <c r="P32" s="87">
        <v>34.006242886333574</v>
      </c>
      <c r="Q32" s="88">
        <v>32462</v>
      </c>
      <c r="R32" s="11">
        <v>321493.76000000001</v>
      </c>
      <c r="S32" s="50">
        <f t="shared" si="1"/>
        <v>1425404.4165761606</v>
      </c>
      <c r="T32" s="54">
        <f t="shared" si="2"/>
        <v>181686362.55955848</v>
      </c>
    </row>
    <row r="33" spans="1:20" s="14" customFormat="1" x14ac:dyDescent="0.2">
      <c r="A33" s="234" t="s">
        <v>84</v>
      </c>
      <c r="B33" s="16">
        <v>882</v>
      </c>
      <c r="C33" s="53" t="s">
        <v>93</v>
      </c>
      <c r="D33" s="170">
        <v>3944.7839130971802</v>
      </c>
      <c r="E33" s="164">
        <v>5228.7400382008254</v>
      </c>
      <c r="F33" s="169">
        <v>14786</v>
      </c>
      <c r="G33" s="169">
        <v>10555</v>
      </c>
      <c r="H33" s="164">
        <f>INDEX('Schools block'!J:J,MATCH($B33,'Schools block'!$B:$B,0))</f>
        <v>2350186.8319027536</v>
      </c>
      <c r="I33" s="164">
        <f t="shared" si="0"/>
        <v>115867112.87416737</v>
      </c>
      <c r="J33" s="49">
        <v>15563945.820696272</v>
      </c>
      <c r="K33" s="75">
        <v>4021.2951812572869</v>
      </c>
      <c r="L33" s="80">
        <v>536</v>
      </c>
      <c r="M33" s="11">
        <v>6000</v>
      </c>
      <c r="N33" s="79">
        <v>61.5</v>
      </c>
      <c r="O33" s="50">
        <f>INDEX('High needs'!$J$26:$J$175, MATCH('2018-19 allocations'!$B33, 'High needs'!$B$26:$B$175, 0))</f>
        <v>18088360.037850179</v>
      </c>
      <c r="P33" s="87">
        <v>32.424352513012217</v>
      </c>
      <c r="Q33" s="88">
        <v>25341</v>
      </c>
      <c r="R33" s="11">
        <v>904888</v>
      </c>
      <c r="S33" s="50">
        <f t="shared" si="1"/>
        <v>1726553.5170322426</v>
      </c>
      <c r="T33" s="54">
        <f t="shared" si="2"/>
        <v>135682026.42904979</v>
      </c>
    </row>
    <row r="34" spans="1:20" s="14" customFormat="1" x14ac:dyDescent="0.2">
      <c r="A34" s="234" t="s">
        <v>84</v>
      </c>
      <c r="B34" s="16">
        <v>935</v>
      </c>
      <c r="C34" s="53" t="s">
        <v>94</v>
      </c>
      <c r="D34" s="170">
        <v>3841.049796649917</v>
      </c>
      <c r="E34" s="164">
        <v>4927.6782897973844</v>
      </c>
      <c r="F34" s="169">
        <v>55420</v>
      </c>
      <c r="G34" s="169">
        <v>35579</v>
      </c>
      <c r="H34" s="164">
        <f>INDEX('Schools block'!J:J,MATCH($B34,'Schools block'!$B:$B,0))</f>
        <v>7359423.6633107662</v>
      </c>
      <c r="I34" s="164">
        <f t="shared" si="0"/>
        <v>395552269.26635027</v>
      </c>
      <c r="J34" s="49">
        <v>54951020.019418262</v>
      </c>
      <c r="K34" s="75">
        <v>4000.1437308701757</v>
      </c>
      <c r="L34" s="80">
        <v>1119</v>
      </c>
      <c r="M34" s="11">
        <v>6000</v>
      </c>
      <c r="N34" s="79">
        <v>-63</v>
      </c>
      <c r="O34" s="50">
        <f>INDEX('High needs'!$J$26:$J$175, MATCH('2018-19 allocations'!$B34, 'High needs'!$B$26:$B$175, 0))</f>
        <v>59049180.854261987</v>
      </c>
      <c r="P34" s="87">
        <v>23.388757732537655</v>
      </c>
      <c r="Q34" s="88">
        <v>91008</v>
      </c>
      <c r="R34" s="11">
        <v>6620387</v>
      </c>
      <c r="S34" s="50">
        <f t="shared" si="1"/>
        <v>8748951.0637227874</v>
      </c>
      <c r="T34" s="54">
        <f t="shared" si="2"/>
        <v>463350401.18433505</v>
      </c>
    </row>
    <row r="35" spans="1:20" s="14" customFormat="1" x14ac:dyDescent="0.2">
      <c r="A35" s="234" t="s">
        <v>84</v>
      </c>
      <c r="B35" s="16">
        <v>883</v>
      </c>
      <c r="C35" s="53" t="s">
        <v>95</v>
      </c>
      <c r="D35" s="170">
        <v>3863.2538889127477</v>
      </c>
      <c r="E35" s="164">
        <v>5143.3455139673761</v>
      </c>
      <c r="F35" s="169">
        <v>16506</v>
      </c>
      <c r="G35" s="169">
        <v>8903</v>
      </c>
      <c r="H35" s="164">
        <f>INDEX('Schools block'!J:J,MATCH($B35,'Schools block'!$B:$B,0))</f>
        <v>3113135.1730646119</v>
      </c>
      <c r="I35" s="164">
        <f t="shared" si="0"/>
        <v>112671208.97430998</v>
      </c>
      <c r="J35" s="49">
        <v>20931125.287359793</v>
      </c>
      <c r="K35" s="75">
        <v>4181.0081434048579</v>
      </c>
      <c r="L35" s="80">
        <v>380</v>
      </c>
      <c r="M35" s="11">
        <v>6000</v>
      </c>
      <c r="N35" s="79">
        <v>-34</v>
      </c>
      <c r="O35" s="50">
        <f>INDEX('High needs'!$J$26:$J$175, MATCH('2018-19 allocations'!$B35, 'High needs'!$B$26:$B$175, 0))</f>
        <v>22315908.38185364</v>
      </c>
      <c r="P35" s="87">
        <v>29.052757230025477</v>
      </c>
      <c r="Q35" s="88">
        <v>25409</v>
      </c>
      <c r="R35" s="11">
        <v>1278000</v>
      </c>
      <c r="S35" s="50">
        <f t="shared" si="1"/>
        <v>2016201.5084577175</v>
      </c>
      <c r="T35" s="54">
        <f t="shared" si="2"/>
        <v>137003318.86462134</v>
      </c>
    </row>
    <row r="36" spans="1:20" s="14" customFormat="1" x14ac:dyDescent="0.2">
      <c r="A36" s="234" t="s">
        <v>96</v>
      </c>
      <c r="B36" s="16">
        <v>202</v>
      </c>
      <c r="C36" s="53" t="s">
        <v>97</v>
      </c>
      <c r="D36" s="170">
        <v>5375.7971582375621</v>
      </c>
      <c r="E36" s="164">
        <v>6894.6587041673556</v>
      </c>
      <c r="F36" s="169">
        <v>11108</v>
      </c>
      <c r="G36" s="169">
        <v>7929</v>
      </c>
      <c r="H36" s="164">
        <f>INDEX('Schools block'!J:J,MATCH($B36,'Schools block'!$B:$B,0))</f>
        <v>3940680.3720459286</v>
      </c>
      <c r="I36" s="164">
        <f t="shared" si="0"/>
        <v>118322784.07109174</v>
      </c>
      <c r="J36" s="49">
        <v>31750943.977805898</v>
      </c>
      <c r="K36" s="75">
        <v>4822.5315121095118</v>
      </c>
      <c r="L36" s="80">
        <v>335</v>
      </c>
      <c r="M36" s="11">
        <v>6000</v>
      </c>
      <c r="N36" s="79">
        <v>167</v>
      </c>
      <c r="O36" s="50">
        <f>INDEX('High needs'!$J$26:$J$175, MATCH('2018-19 allocations'!$B36, 'High needs'!$B$26:$B$175, 0))</f>
        <v>34368492.034362584</v>
      </c>
      <c r="P36" s="87">
        <v>37.753910325861042</v>
      </c>
      <c r="Q36" s="88">
        <v>19037</v>
      </c>
      <c r="R36" s="11">
        <v>708000</v>
      </c>
      <c r="S36" s="50">
        <f t="shared" si="1"/>
        <v>1426721.1908734166</v>
      </c>
      <c r="T36" s="54">
        <f t="shared" si="2"/>
        <v>154117997.29632774</v>
      </c>
    </row>
    <row r="37" spans="1:20" s="14" customFormat="1" x14ac:dyDescent="0.2">
      <c r="A37" s="234" t="s">
        <v>96</v>
      </c>
      <c r="B37" s="16">
        <v>204</v>
      </c>
      <c r="C37" s="53" t="s">
        <v>98</v>
      </c>
      <c r="D37" s="170">
        <v>5887.1996642064169</v>
      </c>
      <c r="E37" s="164">
        <v>7840.4247791362959</v>
      </c>
      <c r="F37" s="169">
        <v>18710</v>
      </c>
      <c r="G37" s="169">
        <v>11209</v>
      </c>
      <c r="H37" s="164">
        <f>INDEX('Schools block'!J:J,MATCH($B37,'Schools block'!$B:$B,0))</f>
        <v>5910796.0153475031</v>
      </c>
      <c r="I37" s="164">
        <f t="shared" si="0"/>
        <v>203943623.0819883</v>
      </c>
      <c r="J37" s="49">
        <v>39679717.549357012</v>
      </c>
      <c r="K37" s="75">
        <v>4822.5315121095118</v>
      </c>
      <c r="L37" s="80">
        <v>586</v>
      </c>
      <c r="M37" s="11">
        <v>6000</v>
      </c>
      <c r="N37" s="79">
        <v>-137</v>
      </c>
      <c r="O37" s="50">
        <f>INDEX('High needs'!$J$26:$J$175, MATCH('2018-19 allocations'!$B37, 'High needs'!$B$26:$B$175, 0))</f>
        <v>41683721.01545319</v>
      </c>
      <c r="P37" s="87">
        <v>35.485875699767583</v>
      </c>
      <c r="Q37" s="88">
        <v>29919</v>
      </c>
      <c r="R37" s="11">
        <v>961000</v>
      </c>
      <c r="S37" s="50">
        <f t="shared" si="1"/>
        <v>2022701.9150613463</v>
      </c>
      <c r="T37" s="54">
        <f t="shared" si="2"/>
        <v>247650046.01250285</v>
      </c>
    </row>
    <row r="38" spans="1:20" s="14" customFormat="1" x14ac:dyDescent="0.2">
      <c r="A38" s="234" t="s">
        <v>96</v>
      </c>
      <c r="B38" s="16">
        <v>205</v>
      </c>
      <c r="C38" s="53" t="s">
        <v>99</v>
      </c>
      <c r="D38" s="170">
        <v>5193.7738153600048</v>
      </c>
      <c r="E38" s="164">
        <v>6998.2607345533243</v>
      </c>
      <c r="F38" s="169">
        <v>9830</v>
      </c>
      <c r="G38" s="169">
        <v>6726</v>
      </c>
      <c r="H38" s="164">
        <f>INDEX('Schools block'!J:J,MATCH($B38,'Schools block'!$B:$B,0))</f>
        <v>2446398.7652742304</v>
      </c>
      <c r="I38" s="164">
        <f t="shared" si="0"/>
        <v>100571497.07086873</v>
      </c>
      <c r="J38" s="49">
        <v>16843482.923637029</v>
      </c>
      <c r="K38" s="75">
        <v>4822.5315121095118</v>
      </c>
      <c r="L38" s="80">
        <v>462</v>
      </c>
      <c r="M38" s="11">
        <v>6000</v>
      </c>
      <c r="N38" s="79">
        <v>266</v>
      </c>
      <c r="O38" s="50">
        <f>INDEX('High needs'!$J$26:$J$175, MATCH('2018-19 allocations'!$B38, 'High needs'!$B$26:$B$175, 0))</f>
        <v>20667492.482231624</v>
      </c>
      <c r="P38" s="87">
        <v>64.892033099782566</v>
      </c>
      <c r="Q38" s="88">
        <v>16556</v>
      </c>
      <c r="R38" s="11">
        <v>3348101</v>
      </c>
      <c r="S38" s="50">
        <f t="shared" si="1"/>
        <v>4422453.5</v>
      </c>
      <c r="T38" s="54">
        <f t="shared" si="2"/>
        <v>125661443.05310035</v>
      </c>
    </row>
    <row r="39" spans="1:20" s="14" customFormat="1" x14ac:dyDescent="0.2">
      <c r="A39" s="234" t="s">
        <v>96</v>
      </c>
      <c r="B39" s="16">
        <v>309</v>
      </c>
      <c r="C39" s="53" t="s">
        <v>100</v>
      </c>
      <c r="D39" s="170">
        <v>4979.1404394516767</v>
      </c>
      <c r="E39" s="164">
        <v>6823.5223783476458</v>
      </c>
      <c r="F39" s="169">
        <v>21698</v>
      </c>
      <c r="G39" s="169">
        <v>11752</v>
      </c>
      <c r="H39" s="164">
        <f>INDEX('Schools block'!J:J,MATCH($B39,'Schools block'!$B:$B,0))</f>
        <v>5152269.1018607123</v>
      </c>
      <c r="I39" s="164">
        <f t="shared" si="0"/>
        <v>193379693.34742472</v>
      </c>
      <c r="J39" s="49">
        <v>33592024.88711378</v>
      </c>
      <c r="K39" s="75">
        <v>4497.4310399362021</v>
      </c>
      <c r="L39" s="80">
        <v>397</v>
      </c>
      <c r="M39" s="11">
        <v>6000</v>
      </c>
      <c r="N39" s="79">
        <v>74</v>
      </c>
      <c r="O39" s="50">
        <f>INDEX('High needs'!$J$26:$J$175, MATCH('2018-19 allocations'!$B39, 'High needs'!$B$26:$B$175, 0))</f>
        <v>35821505.009968452</v>
      </c>
      <c r="P39" s="87">
        <v>91.629479820627807</v>
      </c>
      <c r="Q39" s="88">
        <v>33450</v>
      </c>
      <c r="R39" s="11">
        <v>0</v>
      </c>
      <c r="S39" s="50">
        <f t="shared" si="1"/>
        <v>3065006.1</v>
      </c>
      <c r="T39" s="54">
        <f t="shared" si="2"/>
        <v>232266204.45739317</v>
      </c>
    </row>
    <row r="40" spans="1:20" s="14" customFormat="1" x14ac:dyDescent="0.2">
      <c r="A40" s="234" t="s">
        <v>96</v>
      </c>
      <c r="B40" s="16">
        <v>206</v>
      </c>
      <c r="C40" s="53" t="s">
        <v>101</v>
      </c>
      <c r="D40" s="170">
        <v>5235.1227751250826</v>
      </c>
      <c r="E40" s="164">
        <v>7130.107813364707</v>
      </c>
      <c r="F40" s="169">
        <v>13851</v>
      </c>
      <c r="G40" s="169">
        <v>7194.0833333333303</v>
      </c>
      <c r="H40" s="164">
        <f>INDEX('Schools block'!J:J,MATCH($B40,'Schools block'!$B:$B,0))</f>
        <v>6152655.340161005</v>
      </c>
      <c r="I40" s="164">
        <f t="shared" si="0"/>
        <v>129958930.68341532</v>
      </c>
      <c r="J40" s="49">
        <v>26138998.396898977</v>
      </c>
      <c r="K40" s="75">
        <v>4822.5315121095118</v>
      </c>
      <c r="L40" s="80">
        <v>399</v>
      </c>
      <c r="M40" s="11">
        <v>6000</v>
      </c>
      <c r="N40" s="79">
        <v>-52</v>
      </c>
      <c r="O40" s="50">
        <f>INDEX('High needs'!$J$26:$J$175, MATCH('2018-19 allocations'!$B40, 'High needs'!$B$26:$B$175, 0))</f>
        <v>27751188.470230673</v>
      </c>
      <c r="P40" s="87">
        <v>47.531880852665758</v>
      </c>
      <c r="Q40" s="88">
        <v>21251</v>
      </c>
      <c r="R40" s="11">
        <v>824000.00000000012</v>
      </c>
      <c r="S40" s="50">
        <f t="shared" si="1"/>
        <v>1834100</v>
      </c>
      <c r="T40" s="54">
        <f t="shared" si="2"/>
        <v>159544219.15364599</v>
      </c>
    </row>
    <row r="41" spans="1:20" s="14" customFormat="1" x14ac:dyDescent="0.2">
      <c r="A41" s="234" t="s">
        <v>96</v>
      </c>
      <c r="B41" s="16">
        <v>207</v>
      </c>
      <c r="C41" s="53" t="s">
        <v>102</v>
      </c>
      <c r="D41" s="170">
        <v>5302.7820662069698</v>
      </c>
      <c r="E41" s="164">
        <v>6721.2260688923106</v>
      </c>
      <c r="F41" s="169">
        <v>6767</v>
      </c>
      <c r="G41" s="169">
        <v>4249</v>
      </c>
      <c r="H41" s="164">
        <f>INDEX('Schools block'!J:J,MATCH($B41,'Schools block'!$B:$B,0))</f>
        <v>2099126.7559704054</v>
      </c>
      <c r="I41" s="164">
        <f t="shared" si="0"/>
        <v>66541542.564716399</v>
      </c>
      <c r="J41" s="49">
        <v>15072023.420361726</v>
      </c>
      <c r="K41" s="75">
        <v>4822.5315121095118</v>
      </c>
      <c r="L41" s="80">
        <v>135</v>
      </c>
      <c r="M41" s="11">
        <v>6000</v>
      </c>
      <c r="N41" s="79">
        <v>32</v>
      </c>
      <c r="O41" s="50">
        <f>INDEX('High needs'!$J$26:$J$175, MATCH('2018-19 allocations'!$B41, 'High needs'!$B$26:$B$175, 0))</f>
        <v>15915065.174496509</v>
      </c>
      <c r="P41" s="87">
        <v>47.617102396514149</v>
      </c>
      <c r="Q41" s="88">
        <v>11016</v>
      </c>
      <c r="R41" s="11">
        <v>442000</v>
      </c>
      <c r="S41" s="50">
        <f t="shared" si="1"/>
        <v>966549.99999999988</v>
      </c>
      <c r="T41" s="54">
        <f t="shared" si="2"/>
        <v>83423157.7392129</v>
      </c>
    </row>
    <row r="42" spans="1:20" s="14" customFormat="1" x14ac:dyDescent="0.2">
      <c r="A42" s="234" t="s">
        <v>96</v>
      </c>
      <c r="B42" s="16">
        <v>208</v>
      </c>
      <c r="C42" s="53" t="s">
        <v>103</v>
      </c>
      <c r="D42" s="170">
        <v>5450.3879593937418</v>
      </c>
      <c r="E42" s="164">
        <v>7364.6167393130318</v>
      </c>
      <c r="F42" s="169">
        <v>21848</v>
      </c>
      <c r="G42" s="169">
        <v>10927</v>
      </c>
      <c r="H42" s="164">
        <f>INDEX('Schools block'!J:J,MATCH($B42,'Schools block'!$B:$B,0))</f>
        <v>9125316.0438563433</v>
      </c>
      <c r="I42" s="164">
        <f t="shared" si="0"/>
        <v>208678559.29116431</v>
      </c>
      <c r="J42" s="49">
        <v>39538565.888470158</v>
      </c>
      <c r="K42" s="75">
        <v>4822.5315121095118</v>
      </c>
      <c r="L42" s="80">
        <v>471</v>
      </c>
      <c r="M42" s="11">
        <v>6000</v>
      </c>
      <c r="N42" s="79">
        <v>-62</v>
      </c>
      <c r="O42" s="50">
        <f>INDEX('High needs'!$J$26:$J$175, MATCH('2018-19 allocations'!$B42, 'High needs'!$B$26:$B$175, 0))</f>
        <v>41437978.230673738</v>
      </c>
      <c r="P42" s="87">
        <v>30.844422719692748</v>
      </c>
      <c r="Q42" s="88">
        <v>32775</v>
      </c>
      <c r="R42" s="11">
        <v>0</v>
      </c>
      <c r="S42" s="50">
        <f t="shared" si="1"/>
        <v>1010925.9546379298</v>
      </c>
      <c r="T42" s="54">
        <f t="shared" si="2"/>
        <v>251127463.47647598</v>
      </c>
    </row>
    <row r="43" spans="1:20" s="14" customFormat="1" x14ac:dyDescent="0.2">
      <c r="A43" s="234" t="s">
        <v>96</v>
      </c>
      <c r="B43" s="16">
        <v>209</v>
      </c>
      <c r="C43" s="53" t="s">
        <v>104</v>
      </c>
      <c r="D43" s="170">
        <v>5024.0238056987573</v>
      </c>
      <c r="E43" s="164">
        <v>6676.6622631101391</v>
      </c>
      <c r="F43" s="169">
        <v>25285</v>
      </c>
      <c r="G43" s="169">
        <v>11532</v>
      </c>
      <c r="H43" s="164">
        <f>INDEX('Schools block'!J:J,MATCH($B43,'Schools block'!$B:$B,0))</f>
        <v>8038787.0611321721</v>
      </c>
      <c r="I43" s="164">
        <f t="shared" si="0"/>
        <v>212066498.20641136</v>
      </c>
      <c r="J43" s="49">
        <v>48218225.960877411</v>
      </c>
      <c r="K43" s="75">
        <v>4822.5315121095118</v>
      </c>
      <c r="L43" s="80">
        <v>763</v>
      </c>
      <c r="M43" s="11">
        <v>6000</v>
      </c>
      <c r="N43" s="79">
        <v>-208.5</v>
      </c>
      <c r="O43" s="50">
        <f>INDEX('High needs'!$J$26:$J$175, MATCH('2018-19 allocations'!$B43, 'High needs'!$B$26:$B$175, 0))</f>
        <v>50646817.504616968</v>
      </c>
      <c r="P43" s="87">
        <v>39.506121822852279</v>
      </c>
      <c r="Q43" s="88">
        <v>36817</v>
      </c>
      <c r="R43" s="11">
        <v>3955886.6321206698</v>
      </c>
      <c r="S43" s="50">
        <f t="shared" si="1"/>
        <v>5410383.5192726217</v>
      </c>
      <c r="T43" s="54">
        <f t="shared" si="2"/>
        <v>268123699.23030096</v>
      </c>
    </row>
    <row r="44" spans="1:20" s="14" customFormat="1" x14ac:dyDescent="0.2">
      <c r="A44" s="234" t="s">
        <v>96</v>
      </c>
      <c r="B44" s="16">
        <v>316</v>
      </c>
      <c r="C44" s="53" t="s">
        <v>105</v>
      </c>
      <c r="D44" s="170">
        <v>5345.1436844499249</v>
      </c>
      <c r="E44" s="164">
        <v>6694.2177300273834</v>
      </c>
      <c r="F44" s="169">
        <v>34064</v>
      </c>
      <c r="G44" s="169">
        <v>19792</v>
      </c>
      <c r="H44" s="164">
        <f>INDEX('Schools block'!J:J,MATCH($B44,'Schools block'!$B:$B,0))</f>
        <v>13871072.801948035</v>
      </c>
      <c r="I44" s="164">
        <f t="shared" si="0"/>
        <v>328440004.58175224</v>
      </c>
      <c r="J44" s="49">
        <v>46211642.821536064</v>
      </c>
      <c r="K44" s="75">
        <v>4497.4310399362021</v>
      </c>
      <c r="L44" s="80">
        <v>179</v>
      </c>
      <c r="M44" s="11">
        <v>6000</v>
      </c>
      <c r="N44" s="79">
        <v>-55</v>
      </c>
      <c r="O44" s="50">
        <f>INDEX('High needs'!$J$26:$J$175, MATCH('2018-19 allocations'!$B44, 'High needs'!$B$26:$B$175, 0))</f>
        <v>46686682.977684647</v>
      </c>
      <c r="P44" s="87">
        <v>34.457749737687038</v>
      </c>
      <c r="Q44" s="88">
        <v>53856</v>
      </c>
      <c r="R44" s="11">
        <v>0</v>
      </c>
      <c r="S44" s="50">
        <f t="shared" si="1"/>
        <v>1855756.5698728731</v>
      </c>
      <c r="T44" s="54">
        <f t="shared" si="2"/>
        <v>376982444.12930977</v>
      </c>
    </row>
    <row r="45" spans="1:20" s="14" customFormat="1" x14ac:dyDescent="0.2">
      <c r="A45" s="234" t="s">
        <v>96</v>
      </c>
      <c r="B45" s="16">
        <v>210</v>
      </c>
      <c r="C45" s="53" t="s">
        <v>106</v>
      </c>
      <c r="D45" s="170">
        <v>5520.867343634487</v>
      </c>
      <c r="E45" s="164">
        <v>7745.7264783018627</v>
      </c>
      <c r="F45" s="169">
        <v>23530</v>
      </c>
      <c r="G45" s="169">
        <v>13104</v>
      </c>
      <c r="H45" s="164">
        <f>INDEX('Schools block'!J:J,MATCH($B45,'Schools block'!$B:$B,0))</f>
        <v>5610083.9423947968</v>
      </c>
      <c r="I45" s="164">
        <f t="shared" si="0"/>
        <v>237016092.30978191</v>
      </c>
      <c r="J45" s="49">
        <v>41315122.451652326</v>
      </c>
      <c r="K45" s="75">
        <v>4822.5315121095118</v>
      </c>
      <c r="L45" s="80">
        <v>543</v>
      </c>
      <c r="M45" s="11">
        <v>6000</v>
      </c>
      <c r="N45" s="79">
        <v>-167</v>
      </c>
      <c r="O45" s="50">
        <f>INDEX('High needs'!$J$26:$J$175, MATCH('2018-19 allocations'!$B45, 'High needs'!$B$26:$B$175, 0))</f>
        <v>42931757.062727794</v>
      </c>
      <c r="P45" s="87">
        <v>44.402741989627351</v>
      </c>
      <c r="Q45" s="88">
        <v>36694</v>
      </c>
      <c r="R45" s="11">
        <v>0</v>
      </c>
      <c r="S45" s="50">
        <f t="shared" si="1"/>
        <v>1629314.2145673861</v>
      </c>
      <c r="T45" s="54">
        <f t="shared" si="2"/>
        <v>281577163.58707708</v>
      </c>
    </row>
    <row r="46" spans="1:20" s="14" customFormat="1" x14ac:dyDescent="0.2">
      <c r="A46" s="234" t="s">
        <v>96</v>
      </c>
      <c r="B46" s="16">
        <v>211</v>
      </c>
      <c r="C46" s="53" t="s">
        <v>107</v>
      </c>
      <c r="D46" s="170">
        <v>5893.0371194361705</v>
      </c>
      <c r="E46" s="164">
        <v>7806.4785390162033</v>
      </c>
      <c r="F46" s="169">
        <v>23356</v>
      </c>
      <c r="G46" s="169">
        <v>13878</v>
      </c>
      <c r="H46" s="164">
        <f>INDEX('Schools block'!J:J,MATCH($B46,'Schools block'!$B:$B,0))</f>
        <v>9998109.6674677543</v>
      </c>
      <c r="I46" s="164">
        <f t="shared" si="0"/>
        <v>255974193.79348579</v>
      </c>
      <c r="J46" s="49">
        <v>44928002.388243213</v>
      </c>
      <c r="K46" s="75">
        <v>4822.5315121095118</v>
      </c>
      <c r="L46" s="80">
        <v>535</v>
      </c>
      <c r="M46" s="11">
        <v>6000</v>
      </c>
      <c r="N46" s="79">
        <v>115</v>
      </c>
      <c r="O46" s="50">
        <f>INDEX('High needs'!$J$26:$J$175, MATCH('2018-19 allocations'!$B46, 'High needs'!$B$26:$B$175, 0))</f>
        <v>48198056.747221805</v>
      </c>
      <c r="P46" s="87">
        <v>54.937691357361551</v>
      </c>
      <c r="Q46" s="88">
        <v>37234</v>
      </c>
      <c r="R46" s="11">
        <v>2781999.9999999995</v>
      </c>
      <c r="S46" s="50">
        <f t="shared" si="1"/>
        <v>4827550</v>
      </c>
      <c r="T46" s="54">
        <f t="shared" si="2"/>
        <v>308999800.54070759</v>
      </c>
    </row>
    <row r="47" spans="1:20" s="14" customFormat="1" x14ac:dyDescent="0.2">
      <c r="A47" s="234" t="s">
        <v>96</v>
      </c>
      <c r="B47" s="16">
        <v>212</v>
      </c>
      <c r="C47" s="53" t="s">
        <v>108</v>
      </c>
      <c r="D47" s="170">
        <v>5066.6519446375414</v>
      </c>
      <c r="E47" s="164">
        <v>6325.3649464081946</v>
      </c>
      <c r="F47" s="169">
        <v>18697</v>
      </c>
      <c r="G47" s="169">
        <v>8841</v>
      </c>
      <c r="H47" s="164">
        <f>INDEX('Schools block'!J:J,MATCH($B47,'Schools block'!$B:$B,0))</f>
        <v>3551759.395944396</v>
      </c>
      <c r="I47" s="164">
        <f t="shared" si="0"/>
        <v>154205502.29602736</v>
      </c>
      <c r="J47" s="49">
        <v>37215980.252090491</v>
      </c>
      <c r="K47" s="75">
        <v>4822.5315121095118</v>
      </c>
      <c r="L47" s="80">
        <v>883</v>
      </c>
      <c r="M47" s="11">
        <v>6000</v>
      </c>
      <c r="N47" s="79">
        <v>256</v>
      </c>
      <c r="O47" s="50">
        <f>INDEX('High needs'!$J$26:$J$175, MATCH('2018-19 allocations'!$B47, 'High needs'!$B$26:$B$175, 0))</f>
        <v>43010275.577283189</v>
      </c>
      <c r="P47" s="87">
        <v>38.497326913178554</v>
      </c>
      <c r="Q47" s="88">
        <v>27538</v>
      </c>
      <c r="R47" s="11">
        <v>2129000</v>
      </c>
      <c r="S47" s="50">
        <f t="shared" si="1"/>
        <v>3189139.3885351112</v>
      </c>
      <c r="T47" s="54">
        <f t="shared" si="2"/>
        <v>200404917.26184565</v>
      </c>
    </row>
    <row r="48" spans="1:20" s="14" customFormat="1" x14ac:dyDescent="0.2">
      <c r="A48" s="234" t="s">
        <v>96</v>
      </c>
      <c r="B48" s="16">
        <v>213</v>
      </c>
      <c r="C48" s="53" t="s">
        <v>109</v>
      </c>
      <c r="D48" s="170">
        <v>5247.2963194879285</v>
      </c>
      <c r="E48" s="164">
        <v>6755.6511301355949</v>
      </c>
      <c r="F48" s="169">
        <v>10425</v>
      </c>
      <c r="G48" s="169">
        <v>8278</v>
      </c>
      <c r="H48" s="164">
        <f>INDEX('Schools block'!J:J,MATCH($B48,'Schools block'!$B:$B,0))</f>
        <v>2167602.9565409287</v>
      </c>
      <c r="I48" s="164">
        <f t="shared" si="0"/>
        <v>112793947.14246504</v>
      </c>
      <c r="J48" s="49">
        <v>23941923.313169383</v>
      </c>
      <c r="K48" s="75">
        <v>4822.5315121095118</v>
      </c>
      <c r="L48" s="80">
        <v>221</v>
      </c>
      <c r="M48" s="11">
        <v>6000</v>
      </c>
      <c r="N48" s="79">
        <v>-6</v>
      </c>
      <c r="O48" s="50">
        <f>INDEX('High needs'!$J$26:$J$175, MATCH('2018-19 allocations'!$B48, 'High needs'!$B$26:$B$175, 0))</f>
        <v>24971702.777345583</v>
      </c>
      <c r="P48" s="87">
        <v>50.775276693578569</v>
      </c>
      <c r="Q48" s="88">
        <v>18703</v>
      </c>
      <c r="R48" s="11">
        <v>176000</v>
      </c>
      <c r="S48" s="50">
        <f t="shared" si="1"/>
        <v>1125650</v>
      </c>
      <c r="T48" s="54">
        <f t="shared" si="2"/>
        <v>138891299.91981062</v>
      </c>
    </row>
    <row r="49" spans="1:22" s="14" customFormat="1" x14ac:dyDescent="0.2">
      <c r="A49" s="234" t="s">
        <v>110</v>
      </c>
      <c r="B49" s="16">
        <v>841</v>
      </c>
      <c r="C49" s="53" t="s">
        <v>111</v>
      </c>
      <c r="D49" s="170">
        <v>3812.5574694528545</v>
      </c>
      <c r="E49" s="164">
        <v>5089.2912093308387</v>
      </c>
      <c r="F49" s="169">
        <v>8929</v>
      </c>
      <c r="G49" s="169">
        <v>5792</v>
      </c>
      <c r="H49" s="164">
        <f>INDEX('Schools block'!J:J,MATCH($B49,'Schools block'!$B:$B,0))</f>
        <v>662236.35000000009</v>
      </c>
      <c r="I49" s="164">
        <f t="shared" si="0"/>
        <v>64181736.679188758</v>
      </c>
      <c r="J49" s="49">
        <v>10795564.90953028</v>
      </c>
      <c r="K49" s="75">
        <v>4000</v>
      </c>
      <c r="L49" s="80">
        <v>271</v>
      </c>
      <c r="M49" s="11">
        <v>6000</v>
      </c>
      <c r="N49" s="79">
        <v>25</v>
      </c>
      <c r="O49" s="50">
        <f>INDEX('High needs'!$J$26:$J$175, MATCH('2018-19 allocations'!$B49, 'High needs'!$B$26:$B$175, 0))</f>
        <v>12029564.90953028</v>
      </c>
      <c r="P49" s="87">
        <v>32.355349197382594</v>
      </c>
      <c r="Q49" s="88">
        <v>14721</v>
      </c>
      <c r="R49" s="11">
        <v>972000</v>
      </c>
      <c r="S49" s="50">
        <f t="shared" si="1"/>
        <v>1448303.0955346692</v>
      </c>
      <c r="T49" s="54">
        <f t="shared" si="2"/>
        <v>77659604.684253708</v>
      </c>
    </row>
    <row r="50" spans="1:22" s="14" customFormat="1" x14ac:dyDescent="0.2">
      <c r="A50" s="234" t="s">
        <v>110</v>
      </c>
      <c r="B50" s="16">
        <v>840</v>
      </c>
      <c r="C50" s="53" t="s">
        <v>112</v>
      </c>
      <c r="D50" s="170">
        <v>4183.6149119491301</v>
      </c>
      <c r="E50" s="164">
        <v>5236.0600647056572</v>
      </c>
      <c r="F50" s="169">
        <v>38838</v>
      </c>
      <c r="G50" s="169">
        <v>23903</v>
      </c>
      <c r="H50" s="164">
        <f>INDEX('Schools block'!J:J,MATCH($B50,'Schools block'!$B:$B,0))</f>
        <v>6724700.5156871993</v>
      </c>
      <c r="I50" s="164">
        <f t="shared" si="0"/>
        <v>294365480.19262683</v>
      </c>
      <c r="J50" s="49">
        <v>45305531.709008031</v>
      </c>
      <c r="K50" s="75">
        <v>4000</v>
      </c>
      <c r="L50" s="80">
        <v>1356</v>
      </c>
      <c r="M50" s="11">
        <v>6000</v>
      </c>
      <c r="N50" s="79">
        <v>-121</v>
      </c>
      <c r="O50" s="50">
        <f>INDEX('High needs'!$J$26:$J$175, MATCH('2018-19 allocations'!$B50, 'High needs'!$B$26:$B$175, 0))</f>
        <v>50003531.709008031</v>
      </c>
      <c r="P50" s="87">
        <v>32.806264773580452</v>
      </c>
      <c r="Q50" s="88">
        <v>62741</v>
      </c>
      <c r="R50" s="11">
        <v>741000</v>
      </c>
      <c r="S50" s="50">
        <f t="shared" si="1"/>
        <v>2799297.8581592115</v>
      </c>
      <c r="T50" s="54">
        <f t="shared" si="2"/>
        <v>347168309.75979406</v>
      </c>
    </row>
    <row r="51" spans="1:22" s="14" customFormat="1" x14ac:dyDescent="0.2">
      <c r="A51" s="234" t="s">
        <v>110</v>
      </c>
      <c r="B51" s="16">
        <v>390</v>
      </c>
      <c r="C51" s="53" t="s">
        <v>113</v>
      </c>
      <c r="D51" s="170">
        <v>4036.3930882920454</v>
      </c>
      <c r="E51" s="164">
        <v>5023.2550665523077</v>
      </c>
      <c r="F51" s="169">
        <v>14846</v>
      </c>
      <c r="G51" s="169">
        <v>8698</v>
      </c>
      <c r="H51" s="164">
        <f>INDEX('Schools block'!J:J,MATCH($B51,'Schools block'!$B:$B,0))</f>
        <v>4449589.8252278827</v>
      </c>
      <c r="I51" s="164">
        <f t="shared" si="0"/>
        <v>108066154.18288356</v>
      </c>
      <c r="J51" s="49">
        <v>19578179.60328719</v>
      </c>
      <c r="K51" s="75">
        <v>4000</v>
      </c>
      <c r="L51" s="80">
        <v>593</v>
      </c>
      <c r="M51" s="11">
        <v>6000</v>
      </c>
      <c r="N51" s="79">
        <v>-50</v>
      </c>
      <c r="O51" s="50">
        <f>INDEX('High needs'!$J$26:$J$175, MATCH('2018-19 allocations'!$B51, 'High needs'!$B$26:$B$175, 0))</f>
        <v>21650179.60328719</v>
      </c>
      <c r="P51" s="87">
        <v>32.756753312945975</v>
      </c>
      <c r="Q51" s="88">
        <v>23544</v>
      </c>
      <c r="R51" s="11">
        <v>953000.00000000012</v>
      </c>
      <c r="S51" s="50">
        <f t="shared" si="1"/>
        <v>1724225</v>
      </c>
      <c r="T51" s="54">
        <f t="shared" si="2"/>
        <v>131440558.78617075</v>
      </c>
    </row>
    <row r="52" spans="1:22" s="14" customFormat="1" x14ac:dyDescent="0.2">
      <c r="A52" s="234" t="s">
        <v>110</v>
      </c>
      <c r="B52" s="16">
        <v>805</v>
      </c>
      <c r="C52" s="53" t="s">
        <v>114</v>
      </c>
      <c r="D52" s="170">
        <v>4248.3066989763247</v>
      </c>
      <c r="E52" s="164">
        <v>5371.6561796065635</v>
      </c>
      <c r="F52" s="169">
        <v>8161</v>
      </c>
      <c r="G52" s="169">
        <v>5122</v>
      </c>
      <c r="H52" s="164">
        <f>INDEX('Schools block'!J:J,MATCH($B52,'Schools block'!$B:$B,0))</f>
        <v>539152.85296824656</v>
      </c>
      <c r="I52" s="164">
        <f t="shared" si="0"/>
        <v>62723206.775258854</v>
      </c>
      <c r="J52" s="49">
        <v>9627779.1146188769</v>
      </c>
      <c r="K52" s="75">
        <v>4000</v>
      </c>
      <c r="L52" s="80">
        <v>233</v>
      </c>
      <c r="M52" s="11">
        <v>6000</v>
      </c>
      <c r="N52" s="79">
        <v>-8</v>
      </c>
      <c r="O52" s="50">
        <f>INDEX('High needs'!$J$26:$J$175, MATCH('2018-19 allocations'!$B52, 'High needs'!$B$26:$B$175, 0))</f>
        <v>10511779.114618877</v>
      </c>
      <c r="P52" s="87">
        <v>33.675093469754209</v>
      </c>
      <c r="Q52" s="88">
        <v>13283</v>
      </c>
      <c r="R52" s="11">
        <v>465000</v>
      </c>
      <c r="S52" s="50">
        <f t="shared" si="1"/>
        <v>912306.26655874518</v>
      </c>
      <c r="T52" s="54">
        <f t="shared" si="2"/>
        <v>74147292.156436473</v>
      </c>
    </row>
    <row r="53" spans="1:22" s="14" customFormat="1" x14ac:dyDescent="0.2">
      <c r="A53" s="234" t="s">
        <v>110</v>
      </c>
      <c r="B53" s="16">
        <v>806</v>
      </c>
      <c r="C53" s="53" t="s">
        <v>115</v>
      </c>
      <c r="D53" s="170">
        <v>4265.7745448923033</v>
      </c>
      <c r="E53" s="164">
        <v>5738.0575159022974</v>
      </c>
      <c r="F53" s="169">
        <v>13154</v>
      </c>
      <c r="G53" s="169">
        <v>7071</v>
      </c>
      <c r="H53" s="164">
        <f>INDEX('Schools block'!J:J,MATCH($B53,'Schools block'!$B:$B,0))</f>
        <v>1140303.4166992723</v>
      </c>
      <c r="I53" s="164">
        <f t="shared" si="0"/>
        <v>97826106.475157782</v>
      </c>
      <c r="J53" s="49">
        <v>19968960.361524343</v>
      </c>
      <c r="K53" s="75">
        <v>4000</v>
      </c>
      <c r="L53" s="80">
        <v>511</v>
      </c>
      <c r="M53" s="11">
        <v>6000</v>
      </c>
      <c r="N53" s="79">
        <v>55</v>
      </c>
      <c r="O53" s="50">
        <f>INDEX('High needs'!$J$26:$J$175, MATCH('2018-19 allocations'!$B53, 'High needs'!$B$26:$B$175, 0))</f>
        <v>22342960.361524343</v>
      </c>
      <c r="P53" s="87">
        <v>37.071693448702099</v>
      </c>
      <c r="Q53" s="88">
        <v>20225</v>
      </c>
      <c r="R53" s="11">
        <v>372000</v>
      </c>
      <c r="S53" s="50">
        <f t="shared" si="1"/>
        <v>1121775</v>
      </c>
      <c r="T53" s="54">
        <f t="shared" si="2"/>
        <v>121290841.83668213</v>
      </c>
    </row>
    <row r="54" spans="1:22" s="14" customFormat="1" x14ac:dyDescent="0.2">
      <c r="A54" s="234" t="s">
        <v>110</v>
      </c>
      <c r="B54" s="16">
        <v>391</v>
      </c>
      <c r="C54" s="53" t="s">
        <v>116</v>
      </c>
      <c r="D54" s="170">
        <v>4029.5892685586846</v>
      </c>
      <c r="E54" s="164">
        <v>5400.7053264070937</v>
      </c>
      <c r="F54" s="169">
        <v>21216</v>
      </c>
      <c r="G54" s="169">
        <v>12323</v>
      </c>
      <c r="H54" s="164">
        <f>INDEX('Schools block'!J:J,MATCH($B54,'Schools block'!$B:$B,0))</f>
        <v>4843094.2363149263</v>
      </c>
      <c r="I54" s="164">
        <f t="shared" si="0"/>
        <v>156887751.8953706</v>
      </c>
      <c r="J54" s="49">
        <v>33000923.249600515</v>
      </c>
      <c r="K54" s="75">
        <v>4000</v>
      </c>
      <c r="L54" s="80">
        <v>646</v>
      </c>
      <c r="M54" s="11">
        <v>6000</v>
      </c>
      <c r="N54" s="79">
        <v>-7</v>
      </c>
      <c r="O54" s="50">
        <f>INDEX('High needs'!$J$26:$J$175, MATCH('2018-19 allocations'!$B54, 'High needs'!$B$26:$B$175, 0))</f>
        <v>35542923.249600515</v>
      </c>
      <c r="P54" s="87">
        <v>31.373765870005208</v>
      </c>
      <c r="Q54" s="88">
        <v>33539</v>
      </c>
      <c r="R54" s="11">
        <v>523230</v>
      </c>
      <c r="S54" s="50">
        <f t="shared" si="1"/>
        <v>1575474.7335141047</v>
      </c>
      <c r="T54" s="54">
        <f t="shared" si="2"/>
        <v>194006149.87848523</v>
      </c>
    </row>
    <row r="55" spans="1:22" s="14" customFormat="1" x14ac:dyDescent="0.2">
      <c r="A55" s="234" t="s">
        <v>110</v>
      </c>
      <c r="B55" s="16">
        <v>392</v>
      </c>
      <c r="C55" s="53" t="s">
        <v>117</v>
      </c>
      <c r="D55" s="170">
        <v>3769.619451528587</v>
      </c>
      <c r="E55" s="164">
        <v>5272.5252925624573</v>
      </c>
      <c r="F55" s="169">
        <v>16174</v>
      </c>
      <c r="G55" s="169">
        <v>9911</v>
      </c>
      <c r="H55" s="164">
        <f>INDEX('Schools block'!J:J,MATCH($B55,'Schools block'!$B:$B,0))</f>
        <v>1967010.3822290308</v>
      </c>
      <c r="I55" s="164">
        <f t="shared" si="0"/>
        <v>115192833.5658389</v>
      </c>
      <c r="J55" s="49">
        <v>17909313.970324468</v>
      </c>
      <c r="K55" s="75">
        <v>4000</v>
      </c>
      <c r="L55" s="80">
        <v>563</v>
      </c>
      <c r="M55" s="11">
        <v>6000</v>
      </c>
      <c r="N55" s="79">
        <v>-17</v>
      </c>
      <c r="O55" s="50">
        <f>INDEX('High needs'!$J$26:$J$175, MATCH('2018-19 allocations'!$B55, 'High needs'!$B$26:$B$175, 0))</f>
        <v>20059313.970324468</v>
      </c>
      <c r="P55" s="87">
        <v>28.810816438752951</v>
      </c>
      <c r="Q55" s="88">
        <v>26085</v>
      </c>
      <c r="R55" s="11">
        <v>1555000</v>
      </c>
      <c r="S55" s="50">
        <f t="shared" si="1"/>
        <v>2306530.1468048706</v>
      </c>
      <c r="T55" s="54">
        <f t="shared" si="2"/>
        <v>137558677.68296823</v>
      </c>
    </row>
    <row r="56" spans="1:22" s="14" customFormat="1" x14ac:dyDescent="0.2">
      <c r="A56" s="234" t="s">
        <v>110</v>
      </c>
      <c r="B56" s="16">
        <v>929</v>
      </c>
      <c r="C56" s="53" t="s">
        <v>118</v>
      </c>
      <c r="D56" s="170">
        <v>4069.9105309267948</v>
      </c>
      <c r="E56" s="164">
        <v>5101.6259948493798</v>
      </c>
      <c r="F56" s="169">
        <v>23154.583333333299</v>
      </c>
      <c r="G56" s="169">
        <v>15362.666666666701</v>
      </c>
      <c r="H56" s="164">
        <f>INDEX('Schools block'!J:J,MATCH($B56,'Schools block'!$B:$B,0))</f>
        <v>4665308.317425319</v>
      </c>
      <c r="I56" s="164">
        <f t="shared" si="0"/>
        <v>177276970.48185346</v>
      </c>
      <c r="J56" s="49">
        <v>29829134.276961636</v>
      </c>
      <c r="K56" s="75">
        <v>4000</v>
      </c>
      <c r="L56" s="80">
        <v>735</v>
      </c>
      <c r="M56" s="11">
        <v>6000</v>
      </c>
      <c r="N56" s="79">
        <v>-162</v>
      </c>
      <c r="O56" s="50">
        <f>INDEX('High needs'!$J$26:$J$175, MATCH('2018-19 allocations'!$B56, 'High needs'!$B$26:$B$175, 0))</f>
        <v>31797134.276961636</v>
      </c>
      <c r="P56" s="87">
        <v>34.122246187028189</v>
      </c>
      <c r="Q56" s="88">
        <v>38946</v>
      </c>
      <c r="R56" s="11">
        <v>1829000</v>
      </c>
      <c r="S56" s="50">
        <f t="shared" si="1"/>
        <v>3157925</v>
      </c>
      <c r="T56" s="54">
        <f t="shared" si="2"/>
        <v>212232029.75881511</v>
      </c>
    </row>
    <row r="57" spans="1:22" s="14" customFormat="1" x14ac:dyDescent="0.2">
      <c r="A57" s="234" t="s">
        <v>110</v>
      </c>
      <c r="B57" s="16">
        <v>807</v>
      </c>
      <c r="C57" s="53" t="s">
        <v>119</v>
      </c>
      <c r="D57" s="170">
        <v>4058.8453248125661</v>
      </c>
      <c r="E57" s="164">
        <v>5186.2234936308841</v>
      </c>
      <c r="F57" s="169">
        <v>11233</v>
      </c>
      <c r="G57" s="169">
        <v>7929</v>
      </c>
      <c r="H57" s="164">
        <f>INDEX('Schools block'!J:J,MATCH($B57,'Schools block'!$B:$B,0))</f>
        <v>2098844.5093833781</v>
      </c>
      <c r="I57" s="164">
        <f t="shared" si="0"/>
        <v>88813420.124002218</v>
      </c>
      <c r="J57" s="49">
        <v>14625568.148342358</v>
      </c>
      <c r="K57" s="75">
        <v>4000</v>
      </c>
      <c r="L57" s="80">
        <v>392</v>
      </c>
      <c r="M57" s="11">
        <v>6000</v>
      </c>
      <c r="N57" s="79">
        <v>-29</v>
      </c>
      <c r="O57" s="50">
        <f>INDEX('High needs'!$J$26:$J$175, MATCH('2018-19 allocations'!$B57, 'High needs'!$B$26:$B$175, 0))</f>
        <v>16019568.148342358</v>
      </c>
      <c r="P57" s="87">
        <v>32.64394376529745</v>
      </c>
      <c r="Q57" s="88">
        <v>19162</v>
      </c>
      <c r="R57" s="11">
        <v>211900</v>
      </c>
      <c r="S57" s="50">
        <f t="shared" si="1"/>
        <v>837423.25043062971</v>
      </c>
      <c r="T57" s="54">
        <f t="shared" si="2"/>
        <v>105670411.5227752</v>
      </c>
    </row>
    <row r="58" spans="1:22" s="14" customFormat="1" x14ac:dyDescent="0.2">
      <c r="A58" s="234" t="s">
        <v>110</v>
      </c>
      <c r="B58" s="16">
        <v>393</v>
      </c>
      <c r="C58" s="53" t="s">
        <v>120</v>
      </c>
      <c r="D58" s="170">
        <v>4046.0757866590511</v>
      </c>
      <c r="E58" s="164">
        <v>5224.266976381019</v>
      </c>
      <c r="F58" s="169">
        <v>11416</v>
      </c>
      <c r="G58" s="169">
        <v>7502</v>
      </c>
      <c r="H58" s="164">
        <f>INDEX('Schools block'!J:J,MATCH($B58,'Schools block'!$B:$B,0))</f>
        <v>3077425.359823822</v>
      </c>
      <c r="I58" s="164">
        <f t="shared" si="0"/>
        <v>88459877.397133946</v>
      </c>
      <c r="J58" s="49">
        <v>14944325.832629085</v>
      </c>
      <c r="K58" s="75">
        <v>4000</v>
      </c>
      <c r="L58" s="80">
        <v>477</v>
      </c>
      <c r="M58" s="11">
        <v>6000</v>
      </c>
      <c r="N58" s="79">
        <v>-7</v>
      </c>
      <c r="O58" s="50">
        <f>INDEX('High needs'!$J$26:$J$175, MATCH('2018-19 allocations'!$B58, 'High needs'!$B$26:$B$175, 0))</f>
        <v>16810325.832629085</v>
      </c>
      <c r="P58" s="87">
        <v>26.393450580495678</v>
      </c>
      <c r="Q58" s="88">
        <v>18918</v>
      </c>
      <c r="R58" s="11">
        <v>2876000</v>
      </c>
      <c r="S58" s="50">
        <f t="shared" si="1"/>
        <v>3375311.2980818171</v>
      </c>
      <c r="T58" s="54">
        <f t="shared" si="2"/>
        <v>108645514.52784485</v>
      </c>
    </row>
    <row r="59" spans="1:22" s="14" customFormat="1" x14ac:dyDescent="0.2">
      <c r="A59" s="234" t="s">
        <v>110</v>
      </c>
      <c r="B59" s="16">
        <v>808</v>
      </c>
      <c r="C59" s="53" t="s">
        <v>121</v>
      </c>
      <c r="D59" s="170">
        <v>3921.5500772259779</v>
      </c>
      <c r="E59" s="164">
        <v>5139.1748045501208</v>
      </c>
      <c r="F59" s="169">
        <v>17095</v>
      </c>
      <c r="G59" s="169">
        <v>10025</v>
      </c>
      <c r="H59" s="164">
        <f>INDEX('Schools block'!J:J,MATCH($B59,'Schools block'!$B:$B,0))</f>
        <v>2642734.4263200564</v>
      </c>
      <c r="I59" s="164">
        <f t="shared" si="0"/>
        <v>121201860.41211312</v>
      </c>
      <c r="J59" s="49">
        <v>22451877.109254226</v>
      </c>
      <c r="K59" s="75">
        <v>4000</v>
      </c>
      <c r="L59" s="80">
        <v>555</v>
      </c>
      <c r="M59" s="11">
        <v>6000</v>
      </c>
      <c r="N59" s="79">
        <v>-104</v>
      </c>
      <c r="O59" s="50">
        <f>INDEX('High needs'!$J$26:$J$175, MATCH('2018-19 allocations'!$B59, 'High needs'!$B$26:$B$175, 0))</f>
        <v>24047877.109254226</v>
      </c>
      <c r="P59" s="87">
        <v>25.362558412382938</v>
      </c>
      <c r="Q59" s="88">
        <v>27120</v>
      </c>
      <c r="R59" s="11">
        <v>149889</v>
      </c>
      <c r="S59" s="50">
        <f t="shared" si="1"/>
        <v>837721.58414382534</v>
      </c>
      <c r="T59" s="54">
        <f t="shared" si="2"/>
        <v>146087459.10551116</v>
      </c>
    </row>
    <row r="60" spans="1:22" s="14" customFormat="1" x14ac:dyDescent="0.2">
      <c r="A60" s="234" t="s">
        <v>110</v>
      </c>
      <c r="B60" s="16">
        <v>394</v>
      </c>
      <c r="C60" s="53" t="s">
        <v>122</v>
      </c>
      <c r="D60" s="170">
        <v>4089.4089098884701</v>
      </c>
      <c r="E60" s="164">
        <v>5212.9183714484416</v>
      </c>
      <c r="F60" s="169">
        <v>22028</v>
      </c>
      <c r="G60" s="169">
        <v>13837</v>
      </c>
      <c r="H60" s="164">
        <f>INDEX('Schools block'!J:J,MATCH($B60,'Schools block'!$B:$B,0))</f>
        <v>3205306.0662926086</v>
      </c>
      <c r="I60" s="164">
        <f t="shared" si="0"/>
        <v>165417957.03904793</v>
      </c>
      <c r="J60" s="49">
        <v>20400007.982003301</v>
      </c>
      <c r="K60" s="75">
        <v>4000</v>
      </c>
      <c r="L60" s="80">
        <v>690</v>
      </c>
      <c r="M60" s="11">
        <v>6000</v>
      </c>
      <c r="N60" s="79">
        <v>-38</v>
      </c>
      <c r="O60" s="50">
        <f>INDEX('High needs'!$J$26:$J$175, MATCH('2018-19 allocations'!$B60, 'High needs'!$B$26:$B$175, 0))</f>
        <v>22932007.982003301</v>
      </c>
      <c r="P60" s="87">
        <v>28.016083411626518</v>
      </c>
      <c r="Q60" s="88">
        <v>35865</v>
      </c>
      <c r="R60" s="11">
        <v>245000</v>
      </c>
      <c r="S60" s="50">
        <f t="shared" si="1"/>
        <v>1249796.8315579849</v>
      </c>
      <c r="T60" s="54">
        <f t="shared" si="2"/>
        <v>189599761.85260922</v>
      </c>
    </row>
    <row r="61" spans="1:22" s="14" customFormat="1" x14ac:dyDescent="0.2">
      <c r="A61" s="234" t="s">
        <v>123</v>
      </c>
      <c r="B61" s="16">
        <v>889</v>
      </c>
      <c r="C61" s="53" t="s">
        <v>124</v>
      </c>
      <c r="D61" s="170">
        <v>4152.1660553332849</v>
      </c>
      <c r="E61" s="164">
        <v>5673.6590456558297</v>
      </c>
      <c r="F61" s="169">
        <v>15166</v>
      </c>
      <c r="G61" s="169">
        <v>9534</v>
      </c>
      <c r="H61" s="164">
        <f>INDEX('Schools block'!J:J,MATCH($B61,'Schools block'!$B:$B,0))</f>
        <v>2056599.5877388334</v>
      </c>
      <c r="I61" s="164">
        <f t="shared" si="0"/>
        <v>119121015.3242061</v>
      </c>
      <c r="J61" s="49">
        <v>17695406.089589607</v>
      </c>
      <c r="K61" s="75">
        <v>4000</v>
      </c>
      <c r="L61" s="80">
        <v>268</v>
      </c>
      <c r="M61" s="11">
        <v>6000</v>
      </c>
      <c r="N61" s="79">
        <v>-5</v>
      </c>
      <c r="O61" s="50">
        <f>INDEX('High needs'!$J$26:$J$175, MATCH('2018-19 allocations'!$B61, 'High needs'!$B$26:$B$175, 0))</f>
        <v>18737406.089589607</v>
      </c>
      <c r="P61" s="87">
        <v>48.35526315789474</v>
      </c>
      <c r="Q61" s="88">
        <v>24700</v>
      </c>
      <c r="R61" s="11">
        <v>1441000</v>
      </c>
      <c r="S61" s="50">
        <f t="shared" si="1"/>
        <v>2635375</v>
      </c>
      <c r="T61" s="54">
        <f t="shared" si="2"/>
        <v>140493796.41379571</v>
      </c>
    </row>
    <row r="62" spans="1:22" s="14" customFormat="1" x14ac:dyDescent="0.2">
      <c r="A62" s="234" t="s">
        <v>123</v>
      </c>
      <c r="B62" s="16">
        <v>890</v>
      </c>
      <c r="C62" s="53" t="s">
        <v>125</v>
      </c>
      <c r="D62" s="170">
        <v>4003.3765144829686</v>
      </c>
      <c r="E62" s="164">
        <v>5269.500301744908</v>
      </c>
      <c r="F62" s="169">
        <v>11520</v>
      </c>
      <c r="G62" s="169">
        <v>6272</v>
      </c>
      <c r="H62" s="164">
        <f>INDEX('Schools block'!J:J,MATCH($B62,'Schools block'!$B:$B,0))</f>
        <v>1118644.6239548433</v>
      </c>
      <c r="I62" s="164">
        <f t="shared" si="0"/>
        <v>80287847.963342711</v>
      </c>
      <c r="J62" s="49">
        <v>16763463.078591533</v>
      </c>
      <c r="K62" s="75">
        <v>4000</v>
      </c>
      <c r="L62" s="80">
        <v>432</v>
      </c>
      <c r="M62" s="11">
        <v>6000</v>
      </c>
      <c r="N62" s="79">
        <v>59</v>
      </c>
      <c r="O62" s="50">
        <f>INDEX('High needs'!$J$26:$J$175, MATCH('2018-19 allocations'!$B62, 'High needs'!$B$26:$B$175, 0))</f>
        <v>18845463.078591533</v>
      </c>
      <c r="P62" s="87">
        <v>33.01963619309803</v>
      </c>
      <c r="Q62" s="88">
        <v>17792</v>
      </c>
      <c r="R62" s="11">
        <v>1000000</v>
      </c>
      <c r="S62" s="50">
        <f t="shared" si="1"/>
        <v>1587485.3671476003</v>
      </c>
      <c r="T62" s="54">
        <f t="shared" si="2"/>
        <v>100720796.40908185</v>
      </c>
    </row>
    <row r="63" spans="1:22" s="14" customFormat="1" x14ac:dyDescent="0.2">
      <c r="A63" s="234" t="s">
        <v>123</v>
      </c>
      <c r="B63" s="16">
        <v>350</v>
      </c>
      <c r="C63" s="53" t="s">
        <v>126</v>
      </c>
      <c r="D63" s="170">
        <v>3880.1589770347878</v>
      </c>
      <c r="E63" s="164">
        <v>5341.5600113978753</v>
      </c>
      <c r="F63" s="169">
        <v>27335</v>
      </c>
      <c r="G63" s="169">
        <v>16870</v>
      </c>
      <c r="H63" s="164">
        <f>INDEX('Schools block'!J:J,MATCH($B63,'Schools block'!$B:$B,0))</f>
        <v>3423354.1123889093</v>
      </c>
      <c r="I63" s="164">
        <f t="shared" si="0"/>
        <v>199599617.14191699</v>
      </c>
      <c r="J63" s="49">
        <v>31301913.717412662</v>
      </c>
      <c r="K63" s="75">
        <v>4032.8290670850829</v>
      </c>
      <c r="L63" s="80">
        <v>721</v>
      </c>
      <c r="M63" s="11">
        <v>6000</v>
      </c>
      <c r="N63" s="79">
        <v>-16</v>
      </c>
      <c r="O63" s="50">
        <f>INDEX('High needs'!$J$26:$J$175, MATCH('2018-19 allocations'!$B63, 'High needs'!$B$26:$B$175, 0))</f>
        <v>34113583.474781007</v>
      </c>
      <c r="P63" s="87">
        <v>25.861035137124855</v>
      </c>
      <c r="Q63" s="88">
        <v>44205</v>
      </c>
      <c r="R63" s="11">
        <v>684000</v>
      </c>
      <c r="S63" s="50">
        <f t="shared" si="1"/>
        <v>1827187.0582366041</v>
      </c>
      <c r="T63" s="54">
        <f t="shared" si="2"/>
        <v>235540387.6749346</v>
      </c>
    </row>
    <row r="64" spans="1:22" s="17" customFormat="1" x14ac:dyDescent="0.2">
      <c r="A64" s="234" t="s">
        <v>123</v>
      </c>
      <c r="B64" s="16">
        <v>351</v>
      </c>
      <c r="C64" s="53" t="s">
        <v>127</v>
      </c>
      <c r="D64" s="170">
        <v>3889.8851531481546</v>
      </c>
      <c r="E64" s="164">
        <v>4816.4746468724743</v>
      </c>
      <c r="F64" s="169">
        <v>16529</v>
      </c>
      <c r="G64" s="169">
        <v>11014</v>
      </c>
      <c r="H64" s="164">
        <f>INDEX('Schools block'!J:J,MATCH($B64,'Schools block'!$B:$B,0))</f>
        <v>1429137.6576715705</v>
      </c>
      <c r="I64" s="164">
        <f t="shared" si="0"/>
        <v>118773701.11471084</v>
      </c>
      <c r="J64" s="49">
        <v>27678153.255936109</v>
      </c>
      <c r="K64" s="75">
        <v>4032.8290670850829</v>
      </c>
      <c r="L64" s="80">
        <v>441</v>
      </c>
      <c r="M64" s="11">
        <v>6000</v>
      </c>
      <c r="N64" s="79">
        <v>-5</v>
      </c>
      <c r="O64" s="50">
        <f>INDEX('High needs'!$J$26:$J$175, MATCH('2018-19 allocations'!$B64, 'High needs'!$B$26:$B$175, 0))</f>
        <v>29426630.87452063</v>
      </c>
      <c r="P64" s="87">
        <v>25.285769900000179</v>
      </c>
      <c r="Q64" s="88">
        <v>27543</v>
      </c>
      <c r="R64" s="11">
        <v>50804</v>
      </c>
      <c r="S64" s="50">
        <f t="shared" si="1"/>
        <v>747249.960355705</v>
      </c>
      <c r="T64" s="54">
        <f t="shared" si="2"/>
        <v>148947581.94958717</v>
      </c>
      <c r="U64" s="14"/>
      <c r="V64" s="14"/>
    </row>
    <row r="65" spans="1:22" s="17" customFormat="1" x14ac:dyDescent="0.2">
      <c r="A65" s="234" t="s">
        <v>123</v>
      </c>
      <c r="B65" s="16">
        <v>895</v>
      </c>
      <c r="C65" s="53" t="s">
        <v>128</v>
      </c>
      <c r="D65" s="170">
        <v>3842.4872655484241</v>
      </c>
      <c r="E65" s="164">
        <v>4909.2431194652982</v>
      </c>
      <c r="F65" s="169">
        <v>28874</v>
      </c>
      <c r="G65" s="169">
        <v>18543</v>
      </c>
      <c r="H65" s="164">
        <f>INDEX('Schools block'!J:J,MATCH($B65,'Schools block'!$B:$B,0))</f>
        <v>3044712.1743914462</v>
      </c>
      <c r="I65" s="164">
        <f t="shared" si="0"/>
        <v>205024784.64408165</v>
      </c>
      <c r="J65" s="49">
        <v>33248009.799917281</v>
      </c>
      <c r="K65" s="75">
        <v>4021.8192050631415</v>
      </c>
      <c r="L65" s="80">
        <v>376</v>
      </c>
      <c r="M65" s="11">
        <v>6000</v>
      </c>
      <c r="N65" s="79">
        <v>-180</v>
      </c>
      <c r="O65" s="50">
        <f>INDEX('High needs'!$J$26:$J$175, MATCH('2018-19 allocations'!$B65, 'High needs'!$B$26:$B$175, 0))</f>
        <v>33680213.82102102</v>
      </c>
      <c r="P65" s="87">
        <v>30.552765049418369</v>
      </c>
      <c r="Q65" s="88">
        <v>47417</v>
      </c>
      <c r="R65" s="11">
        <v>1469000</v>
      </c>
      <c r="S65" s="50">
        <f t="shared" si="1"/>
        <v>2917720.4603482708</v>
      </c>
      <c r="T65" s="54">
        <f t="shared" si="2"/>
        <v>241622718.92545095</v>
      </c>
      <c r="U65" s="14"/>
      <c r="V65" s="14"/>
    </row>
    <row r="66" spans="1:22" s="17" customFormat="1" x14ac:dyDescent="0.2">
      <c r="A66" s="234" t="s">
        <v>123</v>
      </c>
      <c r="B66" s="16">
        <v>896</v>
      </c>
      <c r="C66" s="53" t="s">
        <v>129</v>
      </c>
      <c r="D66" s="170">
        <v>3998.6258555890231</v>
      </c>
      <c r="E66" s="164">
        <v>5003.1480136248074</v>
      </c>
      <c r="F66" s="169">
        <v>26668</v>
      </c>
      <c r="G66" s="169">
        <v>16958</v>
      </c>
      <c r="H66" s="164">
        <f>INDEX('Schools block'!J:J,MATCH($B66,'Schools block'!$B:$B,0))</f>
        <v>3906231.7157631726</v>
      </c>
      <c r="I66" s="164">
        <f t="shared" si="0"/>
        <v>195384970.04766074</v>
      </c>
      <c r="J66" s="49">
        <v>33367445.360113785</v>
      </c>
      <c r="K66" s="75">
        <v>4021.8192050631415</v>
      </c>
      <c r="L66" s="80">
        <v>948</v>
      </c>
      <c r="M66" s="11">
        <v>6000</v>
      </c>
      <c r="N66" s="79">
        <v>77</v>
      </c>
      <c r="O66" s="50">
        <f>INDEX('High needs'!$J$26:$J$175, MATCH('2018-19 allocations'!$B66, 'High needs'!$B$26:$B$175, 0))</f>
        <v>37642129.966513641</v>
      </c>
      <c r="P66" s="87">
        <v>39.977726585063955</v>
      </c>
      <c r="Q66" s="88">
        <v>43626</v>
      </c>
      <c r="R66" s="11">
        <v>1265249</v>
      </c>
      <c r="S66" s="50">
        <f t="shared" si="1"/>
        <v>3009317.3</v>
      </c>
      <c r="T66" s="54">
        <f t="shared" si="2"/>
        <v>236036417.31417438</v>
      </c>
      <c r="U66" s="14"/>
      <c r="V66" s="14"/>
    </row>
    <row r="67" spans="1:22" s="17" customFormat="1" x14ac:dyDescent="0.2">
      <c r="A67" s="234" t="s">
        <v>123</v>
      </c>
      <c r="B67" s="16">
        <v>909</v>
      </c>
      <c r="C67" s="53" t="s">
        <v>130</v>
      </c>
      <c r="D67" s="170">
        <v>4131.4776845131337</v>
      </c>
      <c r="E67" s="164">
        <v>5009.7587843383262</v>
      </c>
      <c r="F67" s="169">
        <v>35962</v>
      </c>
      <c r="G67" s="169">
        <v>25143</v>
      </c>
      <c r="H67" s="164">
        <f>INDEX('Schools block'!J:J,MATCH($B67,'Schools block'!$B:$B,0))</f>
        <v>4614350.5244516619</v>
      </c>
      <c r="I67" s="164">
        <f t="shared" si="0"/>
        <v>279150916.12953156</v>
      </c>
      <c r="J67" s="49">
        <v>40231032.71081885</v>
      </c>
      <c r="K67" s="75">
        <v>4000</v>
      </c>
      <c r="L67" s="80">
        <v>571</v>
      </c>
      <c r="M67" s="11">
        <v>6000</v>
      </c>
      <c r="N67" s="79">
        <v>-104</v>
      </c>
      <c r="O67" s="50">
        <f>INDEX('High needs'!$J$26:$J$175, MATCH('2018-19 allocations'!$B67, 'High needs'!$B$26:$B$175, 0))</f>
        <v>41891032.71081885</v>
      </c>
      <c r="P67" s="87">
        <v>29.747619899645684</v>
      </c>
      <c r="Q67" s="88">
        <v>61105</v>
      </c>
      <c r="R67" s="11">
        <v>3128781</v>
      </c>
      <c r="S67" s="50">
        <f t="shared" si="1"/>
        <v>4946509.3139678501</v>
      </c>
      <c r="T67" s="54">
        <f t="shared" si="2"/>
        <v>325988458.15431827</v>
      </c>
      <c r="U67" s="14"/>
      <c r="V67" s="14"/>
    </row>
    <row r="68" spans="1:22" s="17" customFormat="1" x14ac:dyDescent="0.2">
      <c r="A68" s="234" t="s">
        <v>123</v>
      </c>
      <c r="B68" s="16">
        <v>876</v>
      </c>
      <c r="C68" s="53" t="s">
        <v>131</v>
      </c>
      <c r="D68" s="170">
        <v>4063.9223703462535</v>
      </c>
      <c r="E68" s="164">
        <v>5440.3159372603986</v>
      </c>
      <c r="F68" s="169">
        <v>10692</v>
      </c>
      <c r="G68" s="169">
        <v>7099</v>
      </c>
      <c r="H68" s="164">
        <f>INDEX('Schools block'!J:J,MATCH($B68,'Schools block'!$B:$B,0))</f>
        <v>1354399.9888510148</v>
      </c>
      <c r="I68" s="164">
        <f t="shared" si="0"/>
        <v>83426660.811204731</v>
      </c>
      <c r="J68" s="49">
        <v>14781739.569268625</v>
      </c>
      <c r="K68" s="75">
        <v>4021.8192050631415</v>
      </c>
      <c r="L68" s="80">
        <v>351</v>
      </c>
      <c r="M68" s="11">
        <v>6000</v>
      </c>
      <c r="N68" s="79">
        <v>-8.5</v>
      </c>
      <c r="O68" s="50">
        <f>INDEX('High needs'!$J$26:$J$175, MATCH('2018-19 allocations'!$B68, 'High needs'!$B$26:$B$175, 0))</f>
        <v>16142398.110245788</v>
      </c>
      <c r="P68" s="87">
        <v>35.073913776628636</v>
      </c>
      <c r="Q68" s="88">
        <v>17791</v>
      </c>
      <c r="R68" s="11">
        <v>47100</v>
      </c>
      <c r="S68" s="50">
        <f t="shared" si="1"/>
        <v>671100.00000000012</v>
      </c>
      <c r="T68" s="54">
        <f t="shared" si="2"/>
        <v>100240158.92145053</v>
      </c>
      <c r="U68" s="14"/>
      <c r="V68" s="14"/>
    </row>
    <row r="69" spans="1:22" s="17" customFormat="1" x14ac:dyDescent="0.2">
      <c r="A69" s="234" t="s">
        <v>123</v>
      </c>
      <c r="B69" s="16">
        <v>340</v>
      </c>
      <c r="C69" s="53" t="s">
        <v>132</v>
      </c>
      <c r="D69" s="170">
        <v>4183.5132181097388</v>
      </c>
      <c r="E69" s="164">
        <v>5245.2189859378122</v>
      </c>
      <c r="F69" s="169">
        <v>12790</v>
      </c>
      <c r="G69" s="169">
        <v>5059</v>
      </c>
      <c r="H69" s="164">
        <f>INDEX('Schools block'!J:J,MATCH($B69,'Schools block'!$B:$B,0))</f>
        <v>8787992.7056952175</v>
      </c>
      <c r="I69" s="164">
        <f t="shared" si="0"/>
        <v>88830689.615178168</v>
      </c>
      <c r="J69" s="49">
        <v>18363526.993261825</v>
      </c>
      <c r="K69" s="75">
        <v>4006.7388730235834</v>
      </c>
      <c r="L69" s="80">
        <v>480</v>
      </c>
      <c r="M69" s="11">
        <v>6000</v>
      </c>
      <c r="N69" s="79">
        <v>-72</v>
      </c>
      <c r="O69" s="50">
        <f>INDEX('High needs'!$J$26:$J$175, MATCH('2018-19 allocations'!$B69, 'High needs'!$B$26:$B$175, 0))</f>
        <v>19854761.652313147</v>
      </c>
      <c r="P69" s="87">
        <v>40.728659868903392</v>
      </c>
      <c r="Q69" s="88">
        <v>17849</v>
      </c>
      <c r="R69" s="11">
        <v>290000</v>
      </c>
      <c r="S69" s="50">
        <f t="shared" si="1"/>
        <v>1016965.8500000567</v>
      </c>
      <c r="T69" s="54">
        <f t="shared" si="2"/>
        <v>109702417.11749136</v>
      </c>
      <c r="U69" s="14"/>
      <c r="V69" s="14"/>
    </row>
    <row r="70" spans="1:22" s="17" customFormat="1" x14ac:dyDescent="0.2">
      <c r="A70" s="234" t="s">
        <v>123</v>
      </c>
      <c r="B70" s="16">
        <v>888</v>
      </c>
      <c r="C70" s="53" t="s">
        <v>133</v>
      </c>
      <c r="D70" s="170">
        <v>4027.2692702260788</v>
      </c>
      <c r="E70" s="164">
        <v>5049.4921142055719</v>
      </c>
      <c r="F70" s="169">
        <v>96545</v>
      </c>
      <c r="G70" s="169">
        <v>62036.583333333299</v>
      </c>
      <c r="H70" s="164">
        <f>INDEX('Schools block'!J:J,MATCH($B70,'Schools block'!$B:$B,0))</f>
        <v>16932721.218894765</v>
      </c>
      <c r="I70" s="164">
        <f t="shared" si="0"/>
        <v>718998671.2467947</v>
      </c>
      <c r="J70" s="49">
        <v>99849165.993446067</v>
      </c>
      <c r="K70" s="75">
        <v>4000</v>
      </c>
      <c r="L70" s="80">
        <v>2833</v>
      </c>
      <c r="M70" s="11">
        <v>6000</v>
      </c>
      <c r="N70" s="79">
        <v>-176</v>
      </c>
      <c r="O70" s="50">
        <f>INDEX('High needs'!$J$26:$J$175, MATCH('2018-19 allocations'!$B70, 'High needs'!$B$26:$B$175, 0))</f>
        <v>110125165.99344607</v>
      </c>
      <c r="P70" s="87">
        <v>29.516827653304237</v>
      </c>
      <c r="Q70" s="88">
        <v>158602</v>
      </c>
      <c r="R70" s="11">
        <v>1695000</v>
      </c>
      <c r="S70" s="50">
        <f t="shared" si="1"/>
        <v>6376427.8994693588</v>
      </c>
      <c r="T70" s="54">
        <f t="shared" si="2"/>
        <v>835500265.13971019</v>
      </c>
      <c r="U70" s="14"/>
      <c r="V70" s="14"/>
    </row>
    <row r="71" spans="1:22" s="17" customFormat="1" x14ac:dyDescent="0.2">
      <c r="A71" s="234" t="s">
        <v>123</v>
      </c>
      <c r="B71" s="16">
        <v>341</v>
      </c>
      <c r="C71" s="53" t="s">
        <v>134</v>
      </c>
      <c r="D71" s="170">
        <v>4434.06872207381</v>
      </c>
      <c r="E71" s="164">
        <v>5526.6786950243704</v>
      </c>
      <c r="F71" s="169">
        <v>36020</v>
      </c>
      <c r="G71" s="169">
        <v>23505</v>
      </c>
      <c r="H71" s="164">
        <f>INDEX('Schools block'!J:J,MATCH($B71,'Schools block'!$B:$B,0))</f>
        <v>8231209.9436381562</v>
      </c>
      <c r="I71" s="164">
        <f t="shared" si="0"/>
        <v>297850948.03928459</v>
      </c>
      <c r="J71" s="49">
        <v>40938756.030539252</v>
      </c>
      <c r="K71" s="75">
        <v>4006.7388730235834</v>
      </c>
      <c r="L71" s="80">
        <v>1376</v>
      </c>
      <c r="M71" s="11">
        <v>6000</v>
      </c>
      <c r="N71" s="79">
        <v>-27</v>
      </c>
      <c r="O71" s="50">
        <f>INDEX('High needs'!$J$26:$J$175, MATCH('2018-19 allocations'!$B71, 'High needs'!$B$26:$B$175, 0))</f>
        <v>46290028.719819702</v>
      </c>
      <c r="P71" s="87">
        <v>29.464450786515933</v>
      </c>
      <c r="Q71" s="88">
        <v>59525</v>
      </c>
      <c r="R71" s="11">
        <v>5683315</v>
      </c>
      <c r="S71" s="50">
        <f t="shared" si="1"/>
        <v>7437186.4330673609</v>
      </c>
      <c r="T71" s="54">
        <f t="shared" si="2"/>
        <v>351578163.19217163</v>
      </c>
      <c r="U71" s="14"/>
      <c r="V71" s="14"/>
    </row>
    <row r="72" spans="1:22" s="17" customFormat="1" x14ac:dyDescent="0.2">
      <c r="A72" s="234" t="s">
        <v>123</v>
      </c>
      <c r="B72" s="16">
        <v>352</v>
      </c>
      <c r="C72" s="53" t="s">
        <v>135</v>
      </c>
      <c r="D72" s="170">
        <v>4560.7231767080411</v>
      </c>
      <c r="E72" s="164">
        <v>6049.4391702838857</v>
      </c>
      <c r="F72" s="169">
        <v>48196</v>
      </c>
      <c r="G72" s="169">
        <v>25073</v>
      </c>
      <c r="H72" s="164">
        <f>INDEX('Schools block'!J:J,MATCH($B72,'Schools block'!$B:$B,0))</f>
        <v>13884785.929514127</v>
      </c>
      <c r="I72" s="164">
        <f t="shared" si="0"/>
        <v>385370988.47066277</v>
      </c>
      <c r="J72" s="49">
        <v>67950228.808202371</v>
      </c>
      <c r="K72" s="75">
        <v>4032.8290670850829</v>
      </c>
      <c r="L72" s="80">
        <v>1359</v>
      </c>
      <c r="M72" s="11">
        <v>6000</v>
      </c>
      <c r="N72" s="79">
        <v>-77</v>
      </c>
      <c r="O72" s="50">
        <f>INDEX('High needs'!$J$26:$J$175, MATCH('2018-19 allocations'!$B72, 'High needs'!$B$26:$B$175, 0))</f>
        <v>72968843.510371</v>
      </c>
      <c r="P72" s="87">
        <v>43.740531466240832</v>
      </c>
      <c r="Q72" s="88">
        <v>73269</v>
      </c>
      <c r="R72" s="11">
        <v>679999.99999999988</v>
      </c>
      <c r="S72" s="50">
        <f t="shared" si="1"/>
        <v>3884824.9999999995</v>
      </c>
      <c r="T72" s="54">
        <f t="shared" si="2"/>
        <v>462224656.9810338</v>
      </c>
      <c r="U72" s="14"/>
      <c r="V72" s="14"/>
    </row>
    <row r="73" spans="1:22" s="17" customFormat="1" x14ac:dyDescent="0.2">
      <c r="A73" s="234" t="s">
        <v>123</v>
      </c>
      <c r="B73" s="16">
        <v>353</v>
      </c>
      <c r="C73" s="53" t="s">
        <v>136</v>
      </c>
      <c r="D73" s="170">
        <v>4172.7212802633494</v>
      </c>
      <c r="E73" s="164">
        <v>5274.0860235327173</v>
      </c>
      <c r="F73" s="169">
        <v>24000</v>
      </c>
      <c r="G73" s="169">
        <v>15244</v>
      </c>
      <c r="H73" s="164">
        <f>INDEX('Schools block'!J:J,MATCH($B73,'Schools block'!$B:$B,0))</f>
        <v>5988787.2516503595</v>
      </c>
      <c r="I73" s="164">
        <f t="shared" si="0"/>
        <v>186532265.32070348</v>
      </c>
      <c r="J73" s="49">
        <v>27392477.365380205</v>
      </c>
      <c r="K73" s="75">
        <v>4032.8290670850829</v>
      </c>
      <c r="L73" s="80">
        <v>754</v>
      </c>
      <c r="M73" s="11">
        <v>6000</v>
      </c>
      <c r="N73" s="79">
        <v>29</v>
      </c>
      <c r="O73" s="50">
        <f>INDEX('High needs'!$J$26:$J$175, MATCH('2018-19 allocations'!$B73, 'High needs'!$B$26:$B$175, 0))</f>
        <v>30607230.481962357</v>
      </c>
      <c r="P73" s="87">
        <v>33.969597263275915</v>
      </c>
      <c r="Q73" s="88">
        <v>39244</v>
      </c>
      <c r="R73" s="11">
        <v>1658430</v>
      </c>
      <c r="S73" s="50">
        <f t="shared" si="1"/>
        <v>2991532.875</v>
      </c>
      <c r="T73" s="54">
        <f t="shared" si="2"/>
        <v>220131028.67766583</v>
      </c>
      <c r="U73" s="14"/>
      <c r="V73" s="14"/>
    </row>
    <row r="74" spans="1:22" s="17" customFormat="1" x14ac:dyDescent="0.2">
      <c r="A74" s="234" t="s">
        <v>123</v>
      </c>
      <c r="B74" s="16">
        <v>354</v>
      </c>
      <c r="C74" s="53" t="s">
        <v>137</v>
      </c>
      <c r="D74" s="170">
        <v>4175.2852196525073</v>
      </c>
      <c r="E74" s="164">
        <v>5553.9749745869776</v>
      </c>
      <c r="F74" s="169">
        <v>20553</v>
      </c>
      <c r="G74" s="169">
        <v>11885</v>
      </c>
      <c r="H74" s="164">
        <f>INDEX('Schools block'!J:J,MATCH($B74,'Schools block'!$B:$B,0))</f>
        <v>4598506.1249904251</v>
      </c>
      <c r="I74" s="164">
        <f t="shared" si="0"/>
        <v>156422135.81747463</v>
      </c>
      <c r="J74" s="49">
        <v>20365538.958356369</v>
      </c>
      <c r="K74" s="75">
        <v>4032.8290670850829</v>
      </c>
      <c r="L74" s="80">
        <v>520</v>
      </c>
      <c r="M74" s="11">
        <v>6000</v>
      </c>
      <c r="N74" s="79">
        <v>-73</v>
      </c>
      <c r="O74" s="50">
        <f>INDEX('High needs'!$J$26:$J$175, MATCH('2018-19 allocations'!$B74, 'High needs'!$B$26:$B$175, 0))</f>
        <v>22024610.073240612</v>
      </c>
      <c r="P74" s="87">
        <v>36.459553609963621</v>
      </c>
      <c r="Q74" s="88">
        <v>32438</v>
      </c>
      <c r="R74" s="11">
        <v>0</v>
      </c>
      <c r="S74" s="50">
        <f t="shared" si="1"/>
        <v>1182675</v>
      </c>
      <c r="T74" s="54">
        <f t="shared" si="2"/>
        <v>179629420.89071524</v>
      </c>
      <c r="U74" s="14"/>
      <c r="V74" s="14"/>
    </row>
    <row r="75" spans="1:22" s="17" customFormat="1" x14ac:dyDescent="0.2">
      <c r="A75" s="234" t="s">
        <v>123</v>
      </c>
      <c r="B75" s="16">
        <v>355</v>
      </c>
      <c r="C75" s="53" t="s">
        <v>138</v>
      </c>
      <c r="D75" s="170">
        <v>4158.2740532845564</v>
      </c>
      <c r="E75" s="164">
        <v>5242.4862477877459</v>
      </c>
      <c r="F75" s="169">
        <v>21141</v>
      </c>
      <c r="G75" s="169">
        <v>10597</v>
      </c>
      <c r="H75" s="164">
        <f>INDEX('Schools block'!J:J,MATCH($B75,'Schools block'!$B:$B,0))</f>
        <v>11526672.47514024</v>
      </c>
      <c r="I75" s="164">
        <f t="shared" si="0"/>
        <v>154991371.00343579</v>
      </c>
      <c r="J75" s="49">
        <v>29076934.552693632</v>
      </c>
      <c r="K75" s="75">
        <v>4032.8290670850829</v>
      </c>
      <c r="L75" s="80">
        <v>602</v>
      </c>
      <c r="M75" s="11">
        <v>6000</v>
      </c>
      <c r="N75" s="79">
        <v>-61</v>
      </c>
      <c r="O75" s="50">
        <f>INDEX('High needs'!$J$26:$J$175, MATCH('2018-19 allocations'!$B75, 'High needs'!$B$26:$B$175, 0))</f>
        <v>31138697.65107885</v>
      </c>
      <c r="P75" s="87">
        <v>28.072891708122953</v>
      </c>
      <c r="Q75" s="88">
        <v>31738</v>
      </c>
      <c r="R75" s="11">
        <v>1838224</v>
      </c>
      <c r="S75" s="50">
        <f t="shared" si="1"/>
        <v>2729201.4370324062</v>
      </c>
      <c r="T75" s="54">
        <f t="shared" si="2"/>
        <v>188859270.09154704</v>
      </c>
      <c r="U75" s="14"/>
      <c r="V75" s="14"/>
    </row>
    <row r="76" spans="1:22" s="17" customFormat="1" x14ac:dyDescent="0.2">
      <c r="A76" s="234" t="s">
        <v>123</v>
      </c>
      <c r="B76" s="16">
        <v>343</v>
      </c>
      <c r="C76" s="53" t="s">
        <v>139</v>
      </c>
      <c r="D76" s="170">
        <v>3983.5513124500771</v>
      </c>
      <c r="E76" s="164">
        <v>5103.1797432090616</v>
      </c>
      <c r="F76" s="169">
        <v>20694</v>
      </c>
      <c r="G76" s="169">
        <v>14320</v>
      </c>
      <c r="H76" s="164">
        <f>INDEX('Schools block'!J:J,MATCH($B76,'Schools block'!$B:$B,0))</f>
        <v>1442181.4253088478</v>
      </c>
      <c r="I76" s="164">
        <f t="shared" si="0"/>
        <v>156955326.20790452</v>
      </c>
      <c r="J76" s="49">
        <v>24955287.42917468</v>
      </c>
      <c r="K76" s="75">
        <v>4006.7388730235834</v>
      </c>
      <c r="L76" s="80">
        <v>582</v>
      </c>
      <c r="M76" s="11">
        <v>6000</v>
      </c>
      <c r="N76" s="79">
        <v>-33</v>
      </c>
      <c r="O76" s="50">
        <f>INDEX('High needs'!$J$26:$J$175, MATCH('2018-19 allocations'!$B76, 'High needs'!$B$26:$B$175, 0))</f>
        <v>27089209.453274406</v>
      </c>
      <c r="P76" s="87">
        <v>16.632174781039311</v>
      </c>
      <c r="Q76" s="88">
        <v>35014</v>
      </c>
      <c r="R76" s="11">
        <v>671000</v>
      </c>
      <c r="S76" s="50">
        <f t="shared" si="1"/>
        <v>1253358.9677833105</v>
      </c>
      <c r="T76" s="54">
        <f t="shared" si="2"/>
        <v>185297894.62896222</v>
      </c>
      <c r="U76" s="14"/>
      <c r="V76" s="14"/>
    </row>
    <row r="77" spans="1:22" s="17" customFormat="1" x14ac:dyDescent="0.2">
      <c r="A77" s="234" t="s">
        <v>123</v>
      </c>
      <c r="B77" s="16">
        <v>342</v>
      </c>
      <c r="C77" s="53" t="s">
        <v>140</v>
      </c>
      <c r="D77" s="170">
        <v>3886.14975247647</v>
      </c>
      <c r="E77" s="164">
        <v>5062.0019386019794</v>
      </c>
      <c r="F77" s="169">
        <v>14596</v>
      </c>
      <c r="G77" s="169">
        <v>8991</v>
      </c>
      <c r="H77" s="164">
        <f>INDEX('Schools block'!J:J,MATCH($B77,'Schools block'!$B:$B,0))</f>
        <v>1877034.7621600919</v>
      </c>
      <c r="I77" s="164">
        <f t="shared" si="0"/>
        <v>104111735.97927704</v>
      </c>
      <c r="J77" s="49">
        <v>19977897.599584844</v>
      </c>
      <c r="K77" s="75">
        <v>4006.7388730235834</v>
      </c>
      <c r="L77" s="80">
        <v>392</v>
      </c>
      <c r="M77" s="11">
        <v>6000</v>
      </c>
      <c r="N77" s="79">
        <v>-14</v>
      </c>
      <c r="O77" s="50">
        <f>INDEX('High needs'!$J$26:$J$175, MATCH('2018-19 allocations'!$B77, 'High needs'!$B$26:$B$175, 0))</f>
        <v>21464539.23781009</v>
      </c>
      <c r="P77" s="87">
        <v>28.471544355871934</v>
      </c>
      <c r="Q77" s="88">
        <v>23587</v>
      </c>
      <c r="R77" s="11">
        <v>902000</v>
      </c>
      <c r="S77" s="50">
        <f t="shared" si="1"/>
        <v>1573558.3167219514</v>
      </c>
      <c r="T77" s="54">
        <f t="shared" si="2"/>
        <v>127149833.53380908</v>
      </c>
      <c r="U77" s="14"/>
      <c r="V77" s="14"/>
    </row>
    <row r="78" spans="1:22" s="17" customFormat="1" x14ac:dyDescent="0.2">
      <c r="A78" s="234" t="s">
        <v>123</v>
      </c>
      <c r="B78" s="16">
        <v>356</v>
      </c>
      <c r="C78" s="53" t="s">
        <v>141</v>
      </c>
      <c r="D78" s="170">
        <v>3774.6777416141499</v>
      </c>
      <c r="E78" s="164">
        <v>4949.5469102853885</v>
      </c>
      <c r="F78" s="169">
        <v>24032</v>
      </c>
      <c r="G78" s="169">
        <v>13544</v>
      </c>
      <c r="H78" s="164">
        <f>INDEX('Schools block'!J:J,MATCH($B78,'Schools block'!$B:$B,0))</f>
        <v>2833358.8299678476</v>
      </c>
      <c r="I78" s="164">
        <f t="shared" si="0"/>
        <v>160583077.66934443</v>
      </c>
      <c r="J78" s="49">
        <v>27881320.459221147</v>
      </c>
      <c r="K78" s="75">
        <v>4032.8290670850829</v>
      </c>
      <c r="L78" s="80">
        <v>566</v>
      </c>
      <c r="M78" s="11">
        <v>6000</v>
      </c>
      <c r="N78" s="79">
        <v>-86</v>
      </c>
      <c r="O78" s="50">
        <f>INDEX('High needs'!$J$26:$J$175, MATCH('2018-19 allocations'!$B78, 'High needs'!$B$26:$B$175, 0))</f>
        <v>29647901.711191304</v>
      </c>
      <c r="P78" s="87">
        <v>35.651745795188411</v>
      </c>
      <c r="Q78" s="88">
        <v>37576</v>
      </c>
      <c r="R78" s="11">
        <v>612000</v>
      </c>
      <c r="S78" s="50">
        <f t="shared" si="1"/>
        <v>1951649.9999999998</v>
      </c>
      <c r="T78" s="54">
        <f t="shared" si="2"/>
        <v>192182629.38053572</v>
      </c>
      <c r="U78" s="14"/>
      <c r="V78" s="14"/>
    </row>
    <row r="79" spans="1:22" s="17" customFormat="1" x14ac:dyDescent="0.2">
      <c r="A79" s="234" t="s">
        <v>123</v>
      </c>
      <c r="B79" s="16">
        <v>357</v>
      </c>
      <c r="C79" s="53" t="s">
        <v>142</v>
      </c>
      <c r="D79" s="170">
        <v>4104.3418600169807</v>
      </c>
      <c r="E79" s="164">
        <v>5223.2321724061721</v>
      </c>
      <c r="F79" s="169">
        <v>20550</v>
      </c>
      <c r="G79" s="169">
        <v>12839</v>
      </c>
      <c r="H79" s="164">
        <f>INDEX('Schools block'!J:J,MATCH($B79,'Schools block'!$B:$B,0))</f>
        <v>5018690.4702978991</v>
      </c>
      <c r="I79" s="164">
        <f t="shared" si="0"/>
        <v>156423993.5551697</v>
      </c>
      <c r="J79" s="49">
        <v>17970004.128730305</v>
      </c>
      <c r="K79" s="75">
        <v>4032.8290670850829</v>
      </c>
      <c r="L79" s="80">
        <v>410</v>
      </c>
      <c r="M79" s="11">
        <v>6000</v>
      </c>
      <c r="N79" s="79">
        <v>-56</v>
      </c>
      <c r="O79" s="50">
        <f>INDEX('High needs'!$J$26:$J$175, MATCH('2018-19 allocations'!$B79, 'High needs'!$B$26:$B$175, 0))</f>
        <v>19287464.046235189</v>
      </c>
      <c r="P79" s="87">
        <v>26.421323220316815</v>
      </c>
      <c r="Q79" s="88">
        <v>33389</v>
      </c>
      <c r="R79" s="11">
        <v>0</v>
      </c>
      <c r="S79" s="50">
        <f t="shared" si="1"/>
        <v>882181.5610031581</v>
      </c>
      <c r="T79" s="54">
        <f t="shared" si="2"/>
        <v>176593639.16240805</v>
      </c>
      <c r="U79" s="14"/>
      <c r="V79" s="14"/>
    </row>
    <row r="80" spans="1:22" s="17" customFormat="1" x14ac:dyDescent="0.2">
      <c r="A80" s="234" t="s">
        <v>123</v>
      </c>
      <c r="B80" s="16">
        <v>358</v>
      </c>
      <c r="C80" s="53" t="s">
        <v>143</v>
      </c>
      <c r="D80" s="170">
        <v>3666.3114245497668</v>
      </c>
      <c r="E80" s="164">
        <v>5118.0558432627313</v>
      </c>
      <c r="F80" s="169">
        <v>20630</v>
      </c>
      <c r="G80" s="169">
        <v>14698</v>
      </c>
      <c r="H80" s="164">
        <f>INDEX('Schools block'!J:J,MATCH($B80,'Schools block'!$B:$B,0))</f>
        <v>1631615.3899999997</v>
      </c>
      <c r="I80" s="164">
        <f t="shared" si="0"/>
        <v>152492804.8627373</v>
      </c>
      <c r="J80" s="49">
        <v>23119404.461206436</v>
      </c>
      <c r="K80" s="75">
        <v>4032.8290670850829</v>
      </c>
      <c r="L80" s="80">
        <v>602</v>
      </c>
      <c r="M80" s="11">
        <v>6000</v>
      </c>
      <c r="N80" s="79">
        <v>-70</v>
      </c>
      <c r="O80" s="50">
        <f>INDEX('High needs'!$J$26:$J$175, MATCH('2018-19 allocations'!$B80, 'High needs'!$B$26:$B$175, 0))</f>
        <v>25127167.559591655</v>
      </c>
      <c r="P80" s="87">
        <v>41.149371603260867</v>
      </c>
      <c r="Q80" s="88">
        <v>35328</v>
      </c>
      <c r="R80" s="11">
        <v>77000</v>
      </c>
      <c r="S80" s="50">
        <f t="shared" si="1"/>
        <v>1530725</v>
      </c>
      <c r="T80" s="54">
        <f t="shared" si="2"/>
        <v>179150697.42232895</v>
      </c>
      <c r="U80" s="14"/>
      <c r="V80" s="14"/>
    </row>
    <row r="81" spans="1:22" s="17" customFormat="1" x14ac:dyDescent="0.2">
      <c r="A81" s="234" t="s">
        <v>123</v>
      </c>
      <c r="B81" s="16">
        <v>877</v>
      </c>
      <c r="C81" s="53" t="s">
        <v>144</v>
      </c>
      <c r="D81" s="170">
        <v>3909.0886794324538</v>
      </c>
      <c r="E81" s="164">
        <v>4886.8452300191757</v>
      </c>
      <c r="F81" s="169">
        <v>17803</v>
      </c>
      <c r="G81" s="169">
        <v>11658</v>
      </c>
      <c r="H81" s="164">
        <f>INDEX('Schools block'!J:J,MATCH($B81,'Schools block'!$B:$B,0))</f>
        <v>1965637.454696638</v>
      </c>
      <c r="I81" s="164">
        <f t="shared" ref="I81:I144" si="3">(D81*F81)+(E81*G81)+H81</f>
        <v>128529984.90619616</v>
      </c>
      <c r="J81" s="49">
        <v>18504252.848044366</v>
      </c>
      <c r="K81" s="75">
        <v>4021.8192050631415</v>
      </c>
      <c r="L81" s="80">
        <v>388</v>
      </c>
      <c r="M81" s="11">
        <v>6000</v>
      </c>
      <c r="N81" s="79">
        <v>-88.5</v>
      </c>
      <c r="O81" s="50">
        <f>INDEX('High needs'!$J$26:$J$175, MATCH('2018-19 allocations'!$B81, 'High needs'!$B$26:$B$175, 0))</f>
        <v>19533718.699608866</v>
      </c>
      <c r="P81" s="87">
        <v>29.062565666594462</v>
      </c>
      <c r="Q81" s="88">
        <v>29461</v>
      </c>
      <c r="R81" s="11">
        <v>0</v>
      </c>
      <c r="S81" s="50">
        <f t="shared" ref="S81:S144" si="4">(P81*Q81)+R81</f>
        <v>856212.24710353941</v>
      </c>
      <c r="T81" s="54">
        <f t="shared" ref="T81:T144" si="5">S81+O81+I81</f>
        <v>148919915.85290855</v>
      </c>
      <c r="U81" s="14"/>
      <c r="V81" s="14"/>
    </row>
    <row r="82" spans="1:22" s="17" customFormat="1" x14ac:dyDescent="0.2">
      <c r="A82" s="234" t="s">
        <v>123</v>
      </c>
      <c r="B82" s="16">
        <v>359</v>
      </c>
      <c r="C82" s="53" t="s">
        <v>145</v>
      </c>
      <c r="D82" s="170">
        <v>4049.193665370246</v>
      </c>
      <c r="E82" s="164">
        <v>5240.98714530914</v>
      </c>
      <c r="F82" s="169">
        <v>26205</v>
      </c>
      <c r="G82" s="169">
        <v>17228</v>
      </c>
      <c r="H82" s="164">
        <f>INDEX('Schools block'!J:J,MATCH($B82,'Schools block'!$B:$B,0))</f>
        <v>2052494</v>
      </c>
      <c r="I82" s="164">
        <f t="shared" si="3"/>
        <v>198453340.54041317</v>
      </c>
      <c r="J82" s="49">
        <v>25826983.084579647</v>
      </c>
      <c r="K82" s="75">
        <v>4032.8290670850829</v>
      </c>
      <c r="L82" s="80">
        <v>693</v>
      </c>
      <c r="M82" s="11">
        <v>6000</v>
      </c>
      <c r="N82" s="79">
        <v>-93</v>
      </c>
      <c r="O82" s="50">
        <f>INDEX('High needs'!$J$26:$J$175, MATCH('2018-19 allocations'!$B82, 'High needs'!$B$26:$B$175, 0))</f>
        <v>28063733.628069609</v>
      </c>
      <c r="P82" s="87">
        <v>14.399666669199547</v>
      </c>
      <c r="Q82" s="88">
        <v>43433</v>
      </c>
      <c r="R82" s="11">
        <v>0</v>
      </c>
      <c r="S82" s="50">
        <f t="shared" si="4"/>
        <v>625420.72244334396</v>
      </c>
      <c r="T82" s="54">
        <f t="shared" si="5"/>
        <v>227142494.89092612</v>
      </c>
      <c r="U82" s="14"/>
      <c r="V82" s="14"/>
    </row>
    <row r="83" spans="1:22" s="17" customFormat="1" x14ac:dyDescent="0.2">
      <c r="A83" s="234" t="s">
        <v>123</v>
      </c>
      <c r="B83" s="16">
        <v>344</v>
      </c>
      <c r="C83" s="53" t="s">
        <v>146</v>
      </c>
      <c r="D83" s="170">
        <v>3913.2211814264733</v>
      </c>
      <c r="E83" s="164">
        <v>5282.9417130166894</v>
      </c>
      <c r="F83" s="169">
        <v>25961</v>
      </c>
      <c r="G83" s="169">
        <v>17288</v>
      </c>
      <c r="H83" s="164">
        <f>INDEX('Schools block'!J:J,MATCH($B83,'Schools block'!$B:$B,0))</f>
        <v>4835917.7333874777</v>
      </c>
      <c r="I83" s="164">
        <f t="shared" si="3"/>
        <v>197758549.15903267</v>
      </c>
      <c r="J83" s="49">
        <v>31198367.042715915</v>
      </c>
      <c r="K83" s="75">
        <v>4006.7388730235834</v>
      </c>
      <c r="L83" s="80">
        <v>998</v>
      </c>
      <c r="M83" s="11">
        <v>6000</v>
      </c>
      <c r="N83" s="79">
        <v>-63</v>
      </c>
      <c r="O83" s="50">
        <f>INDEX('High needs'!$J$26:$J$175, MATCH('2018-19 allocations'!$B83, 'High needs'!$B$26:$B$175, 0))</f>
        <v>34819092.437993452</v>
      </c>
      <c r="P83" s="87">
        <v>30.379804320734607</v>
      </c>
      <c r="Q83" s="88">
        <v>43249</v>
      </c>
      <c r="R83" s="11">
        <v>1041600.0000000001</v>
      </c>
      <c r="S83" s="50">
        <f t="shared" si="4"/>
        <v>2355496.1570674512</v>
      </c>
      <c r="T83" s="54">
        <f t="shared" si="5"/>
        <v>234933137.75409359</v>
      </c>
      <c r="U83" s="14"/>
      <c r="V83" s="14"/>
    </row>
    <row r="84" spans="1:22" s="17" customFormat="1" x14ac:dyDescent="0.2">
      <c r="A84" s="234" t="s">
        <v>147</v>
      </c>
      <c r="B84" s="16">
        <v>301</v>
      </c>
      <c r="C84" s="53" t="s">
        <v>148</v>
      </c>
      <c r="D84" s="170">
        <v>4785.6758864957283</v>
      </c>
      <c r="E84" s="164">
        <v>6099.4830178762377</v>
      </c>
      <c r="F84" s="169">
        <v>25068</v>
      </c>
      <c r="G84" s="169">
        <v>12392</v>
      </c>
      <c r="H84" s="164">
        <f>INDEX('Schools block'!J:J,MATCH($B84,'Schools block'!$B:$B,0))</f>
        <v>12413363.364690835</v>
      </c>
      <c r="I84" s="164">
        <f t="shared" si="3"/>
        <v>207965480.04488808</v>
      </c>
      <c r="J84" s="49">
        <v>26370234.803958856</v>
      </c>
      <c r="K84" s="75">
        <v>4497.4310399362021</v>
      </c>
      <c r="L84" s="80">
        <v>312</v>
      </c>
      <c r="M84" s="11">
        <v>6000</v>
      </c>
      <c r="N84" s="79">
        <v>27</v>
      </c>
      <c r="O84" s="50">
        <f>INDEX('High needs'!$J$26:$J$175, MATCH('2018-19 allocations'!$B84, 'High needs'!$B$26:$B$175, 0))</f>
        <v>27935433.288418949</v>
      </c>
      <c r="P84" s="87">
        <v>36.688515627976258</v>
      </c>
      <c r="Q84" s="88">
        <v>37460</v>
      </c>
      <c r="R84" s="11">
        <v>1156948.3500000001</v>
      </c>
      <c r="S84" s="50">
        <f t="shared" si="4"/>
        <v>2531300.1454239907</v>
      </c>
      <c r="T84" s="54">
        <f t="shared" si="5"/>
        <v>238432213.47873101</v>
      </c>
      <c r="U84" s="14"/>
      <c r="V84" s="14"/>
    </row>
    <row r="85" spans="1:22" s="17" customFormat="1" x14ac:dyDescent="0.2">
      <c r="A85" s="234" t="s">
        <v>147</v>
      </c>
      <c r="B85" s="16">
        <v>302</v>
      </c>
      <c r="C85" s="53" t="s">
        <v>149</v>
      </c>
      <c r="D85" s="170">
        <v>4390.8377017944067</v>
      </c>
      <c r="E85" s="164">
        <v>5699.6185119668517</v>
      </c>
      <c r="F85" s="169">
        <v>29723</v>
      </c>
      <c r="G85" s="169">
        <v>19311</v>
      </c>
      <c r="H85" s="164">
        <f>INDEX('Schools block'!J:J,MATCH($B85,'Schools block'!$B:$B,0))</f>
        <v>3256820.9408966056</v>
      </c>
      <c r="I85" s="164">
        <f t="shared" si="3"/>
        <v>243831023.03592363</v>
      </c>
      <c r="J85" s="49">
        <v>44754467.843576171</v>
      </c>
      <c r="K85" s="75">
        <v>4446.4542472141338</v>
      </c>
      <c r="L85" s="80">
        <v>600</v>
      </c>
      <c r="M85" s="11">
        <v>6000</v>
      </c>
      <c r="N85" s="79">
        <v>68</v>
      </c>
      <c r="O85" s="50">
        <f>INDEX('High needs'!$J$26:$J$175, MATCH('2018-19 allocations'!$B85, 'High needs'!$B$26:$B$175, 0))</f>
        <v>47830340.391904652</v>
      </c>
      <c r="P85" s="87">
        <v>33.160424899575595</v>
      </c>
      <c r="Q85" s="88">
        <v>49034</v>
      </c>
      <c r="R85" s="11">
        <v>463688</v>
      </c>
      <c r="S85" s="50">
        <f t="shared" si="4"/>
        <v>2089676.2745257898</v>
      </c>
      <c r="T85" s="54">
        <f t="shared" si="5"/>
        <v>293751039.70235407</v>
      </c>
      <c r="U85" s="14"/>
      <c r="V85" s="14"/>
    </row>
    <row r="86" spans="1:22" s="17" customFormat="1" x14ac:dyDescent="0.2">
      <c r="A86" s="234" t="s">
        <v>147</v>
      </c>
      <c r="B86" s="16">
        <v>303</v>
      </c>
      <c r="C86" s="53" t="s">
        <v>150</v>
      </c>
      <c r="D86" s="170">
        <v>3932.8552505000612</v>
      </c>
      <c r="E86" s="164">
        <v>5272.7124391573088</v>
      </c>
      <c r="F86" s="169">
        <v>22469</v>
      </c>
      <c r="G86" s="169">
        <v>16035</v>
      </c>
      <c r="H86" s="164">
        <f>INDEX('Schools block'!J:J,MATCH($B86,'Schools block'!$B:$B,0))</f>
        <v>4294289.5508875754</v>
      </c>
      <c r="I86" s="164">
        <f t="shared" si="3"/>
        <v>177209558.13626093</v>
      </c>
      <c r="J86" s="49">
        <v>30284851.8430054</v>
      </c>
      <c r="K86" s="75">
        <v>4348.3304649124002</v>
      </c>
      <c r="L86" s="80">
        <v>597</v>
      </c>
      <c r="M86" s="11">
        <v>6000</v>
      </c>
      <c r="N86" s="79">
        <v>-177</v>
      </c>
      <c r="O86" s="50">
        <f>INDEX('High needs'!$J$26:$J$175, MATCH('2018-19 allocations'!$B86, 'High needs'!$B$26:$B$175, 0))</f>
        <v>31818805.130558103</v>
      </c>
      <c r="P86" s="87">
        <v>29.556946262006921</v>
      </c>
      <c r="Q86" s="88">
        <v>38504</v>
      </c>
      <c r="R86" s="11">
        <v>868000</v>
      </c>
      <c r="S86" s="50">
        <f t="shared" si="4"/>
        <v>2006060.6588723145</v>
      </c>
      <c r="T86" s="54">
        <f t="shared" si="5"/>
        <v>211034423.92569134</v>
      </c>
      <c r="U86" s="14"/>
      <c r="V86" s="14"/>
    </row>
    <row r="87" spans="1:22" s="17" customFormat="1" x14ac:dyDescent="0.2">
      <c r="A87" s="234" t="s">
        <v>147</v>
      </c>
      <c r="B87" s="16">
        <v>304</v>
      </c>
      <c r="C87" s="53" t="s">
        <v>151</v>
      </c>
      <c r="D87" s="170">
        <v>4792.1817528298479</v>
      </c>
      <c r="E87" s="164">
        <v>6165.7322389505553</v>
      </c>
      <c r="F87" s="169">
        <v>26759</v>
      </c>
      <c r="G87" s="169">
        <v>15157</v>
      </c>
      <c r="H87" s="164">
        <f>INDEX('Schools block'!J:J,MATCH($B87,'Schools block'!$B:$B,0))</f>
        <v>8704522.9621156659</v>
      </c>
      <c r="I87" s="164">
        <f t="shared" si="3"/>
        <v>230392518.03186312</v>
      </c>
      <c r="J87" s="49">
        <v>52896623.22115013</v>
      </c>
      <c r="K87" s="75">
        <v>4595.5548222379357</v>
      </c>
      <c r="L87" s="80">
        <v>768</v>
      </c>
      <c r="M87" s="11">
        <v>6000</v>
      </c>
      <c r="N87" s="79">
        <v>-295</v>
      </c>
      <c r="O87" s="50">
        <f>INDEX('High needs'!$J$26:$J$175, MATCH('2018-19 allocations'!$B87, 'High needs'!$B$26:$B$175, 0))</f>
        <v>54656009.324628867</v>
      </c>
      <c r="P87" s="87">
        <v>37.296108607193631</v>
      </c>
      <c r="Q87" s="88">
        <v>41916</v>
      </c>
      <c r="R87" s="11">
        <v>804573</v>
      </c>
      <c r="S87" s="50">
        <f t="shared" si="4"/>
        <v>2367876.6883791285</v>
      </c>
      <c r="T87" s="54">
        <f t="shared" si="5"/>
        <v>287416404.04487109</v>
      </c>
      <c r="U87" s="14"/>
      <c r="V87" s="14"/>
    </row>
    <row r="88" spans="1:22" s="17" customFormat="1" x14ac:dyDescent="0.2">
      <c r="A88" s="234" t="s">
        <v>147</v>
      </c>
      <c r="B88" s="16">
        <v>305</v>
      </c>
      <c r="C88" s="53" t="s">
        <v>152</v>
      </c>
      <c r="D88" s="170">
        <v>4194.2204636708093</v>
      </c>
      <c r="E88" s="164">
        <v>5118.3818536189856</v>
      </c>
      <c r="F88" s="169">
        <v>26803</v>
      </c>
      <c r="G88" s="169">
        <v>16529</v>
      </c>
      <c r="H88" s="164">
        <f>INDEX('Schools block'!J:J,MATCH($B88,'Schools block'!$B:$B,0))</f>
        <v>4343854.0664359778</v>
      </c>
      <c r="I88" s="164">
        <f t="shared" si="3"/>
        <v>201363278.81267291</v>
      </c>
      <c r="J88" s="49">
        <v>42834493.452089019</v>
      </c>
      <c r="K88" s="75">
        <v>4348.3304649124002</v>
      </c>
      <c r="L88" s="80">
        <v>760</v>
      </c>
      <c r="M88" s="11">
        <v>6000</v>
      </c>
      <c r="N88" s="79">
        <v>33.5</v>
      </c>
      <c r="O88" s="50">
        <f>INDEX('High needs'!$J$26:$J$175, MATCH('2018-19 allocations'!$B88, 'High needs'!$B$26:$B$175, 0))</f>
        <v>46340224.605422445</v>
      </c>
      <c r="P88" s="87">
        <v>44.461368042093603</v>
      </c>
      <c r="Q88" s="88">
        <v>43332</v>
      </c>
      <c r="R88" s="11">
        <v>0</v>
      </c>
      <c r="S88" s="50">
        <f t="shared" si="4"/>
        <v>1926600</v>
      </c>
      <c r="T88" s="54">
        <f t="shared" si="5"/>
        <v>249630103.41809535</v>
      </c>
      <c r="U88" s="14"/>
      <c r="V88" s="14"/>
    </row>
    <row r="89" spans="1:22" s="17" customFormat="1" x14ac:dyDescent="0.2">
      <c r="A89" s="234" t="s">
        <v>147</v>
      </c>
      <c r="B89" s="16">
        <v>306</v>
      </c>
      <c r="C89" s="53" t="s">
        <v>153</v>
      </c>
      <c r="D89" s="170">
        <v>4238.50116885438</v>
      </c>
      <c r="E89" s="164">
        <v>5317.9334296935085</v>
      </c>
      <c r="F89" s="169">
        <v>32902</v>
      </c>
      <c r="G89" s="169">
        <v>17635</v>
      </c>
      <c r="H89" s="164">
        <f>INDEX('Schools block'!J:J,MATCH($B89,'Schools block'!$B:$B,0))</f>
        <v>9428163.4804242235</v>
      </c>
      <c r="I89" s="164">
        <f t="shared" si="3"/>
        <v>242665084.97071606</v>
      </c>
      <c r="J89" s="49">
        <v>56050468.927705355</v>
      </c>
      <c r="K89" s="75">
        <v>4348.3304649124002</v>
      </c>
      <c r="L89" s="80">
        <v>1015</v>
      </c>
      <c r="M89" s="11">
        <v>6000</v>
      </c>
      <c r="N89" s="79">
        <v>-314</v>
      </c>
      <c r="O89" s="50">
        <f>INDEX('High needs'!$J$26:$J$175, MATCH('2018-19 allocations'!$B89, 'High needs'!$B$26:$B$175, 0))</f>
        <v>58580024.349591441</v>
      </c>
      <c r="P89" s="87">
        <v>58.369701165479306</v>
      </c>
      <c r="Q89" s="88">
        <v>50537</v>
      </c>
      <c r="R89" s="11">
        <v>3213000</v>
      </c>
      <c r="S89" s="50">
        <f t="shared" si="4"/>
        <v>6162829.5877998276</v>
      </c>
      <c r="T89" s="54">
        <f t="shared" si="5"/>
        <v>307407938.90810734</v>
      </c>
      <c r="U89" s="14"/>
      <c r="V89" s="14"/>
    </row>
    <row r="90" spans="1:22" s="17" customFormat="1" x14ac:dyDescent="0.2">
      <c r="A90" s="234" t="s">
        <v>147</v>
      </c>
      <c r="B90" s="16">
        <v>307</v>
      </c>
      <c r="C90" s="53" t="s">
        <v>154</v>
      </c>
      <c r="D90" s="170">
        <v>4377.5128460887845</v>
      </c>
      <c r="E90" s="164">
        <v>6016.7330786484599</v>
      </c>
      <c r="F90" s="169">
        <v>30813</v>
      </c>
      <c r="G90" s="169">
        <v>14838</v>
      </c>
      <c r="H90" s="164">
        <f>INDEX('Schools block'!J:J,MATCH($B90,'Schools block'!$B:$B,0))</f>
        <v>11877206.889436685</v>
      </c>
      <c r="I90" s="164">
        <f t="shared" si="3"/>
        <v>236037795.63695624</v>
      </c>
      <c r="J90" s="49">
        <v>49958003.905669846</v>
      </c>
      <c r="K90" s="75">
        <v>4595.5548222379357</v>
      </c>
      <c r="L90" s="80">
        <v>833</v>
      </c>
      <c r="M90" s="11">
        <v>6000</v>
      </c>
      <c r="N90" s="79">
        <v>-166</v>
      </c>
      <c r="O90" s="50">
        <f>INDEX('High needs'!$J$26:$J$175, MATCH('2018-19 allocations'!$B90, 'High needs'!$B$26:$B$175, 0))</f>
        <v>52790101.072594047</v>
      </c>
      <c r="P90" s="87">
        <v>45.833607149898128</v>
      </c>
      <c r="Q90" s="88">
        <v>45651</v>
      </c>
      <c r="R90" s="11">
        <v>1170000</v>
      </c>
      <c r="S90" s="50">
        <f t="shared" si="4"/>
        <v>3262349.9999999995</v>
      </c>
      <c r="T90" s="54">
        <f t="shared" si="5"/>
        <v>292090246.70955026</v>
      </c>
      <c r="U90" s="14"/>
      <c r="V90" s="14"/>
    </row>
    <row r="91" spans="1:22" s="17" customFormat="1" x14ac:dyDescent="0.2">
      <c r="A91" s="234" t="s">
        <v>147</v>
      </c>
      <c r="B91" s="16">
        <v>308</v>
      </c>
      <c r="C91" s="53" t="s">
        <v>155</v>
      </c>
      <c r="D91" s="170">
        <v>4416.3066455070075</v>
      </c>
      <c r="E91" s="164">
        <v>5647.0648281412687</v>
      </c>
      <c r="F91" s="169">
        <v>32333</v>
      </c>
      <c r="G91" s="169">
        <v>18160</v>
      </c>
      <c r="H91" s="164">
        <f>INDEX('Schools block'!J:J,MATCH($B91,'Schools block'!$B:$B,0))</f>
        <v>9007338.6988483835</v>
      </c>
      <c r="I91" s="164">
        <f t="shared" si="3"/>
        <v>254350478.74707189</v>
      </c>
      <c r="J91" s="49">
        <v>43944706.20008231</v>
      </c>
      <c r="K91" s="75">
        <v>4348.3304649124002</v>
      </c>
      <c r="L91" s="80">
        <v>724</v>
      </c>
      <c r="M91" s="11">
        <v>6000</v>
      </c>
      <c r="N91" s="79">
        <v>-242</v>
      </c>
      <c r="O91" s="50">
        <f>INDEX('High needs'!$J$26:$J$175, MATCH('2018-19 allocations'!$B91, 'High needs'!$B$26:$B$175, 0))</f>
        <v>45640897.45667889</v>
      </c>
      <c r="P91" s="87">
        <v>40.58473946883727</v>
      </c>
      <c r="Q91" s="88">
        <v>50493</v>
      </c>
      <c r="R91" s="11">
        <v>912617.53142857132</v>
      </c>
      <c r="S91" s="50">
        <f t="shared" si="4"/>
        <v>2961862.7814285718</v>
      </c>
      <c r="T91" s="54">
        <f t="shared" si="5"/>
        <v>302953238.98517936</v>
      </c>
      <c r="U91" s="14"/>
      <c r="V91" s="14"/>
    </row>
    <row r="92" spans="1:22" s="17" customFormat="1" x14ac:dyDescent="0.2">
      <c r="A92" s="234" t="s">
        <v>147</v>
      </c>
      <c r="B92" s="16">
        <v>203</v>
      </c>
      <c r="C92" s="53" t="s">
        <v>156</v>
      </c>
      <c r="D92" s="170">
        <v>4898.2152514468235</v>
      </c>
      <c r="E92" s="164">
        <v>6450.792492379027</v>
      </c>
      <c r="F92" s="169">
        <v>24173</v>
      </c>
      <c r="G92" s="169">
        <v>12057</v>
      </c>
      <c r="H92" s="164">
        <f>INDEX('Schools block'!J:J,MATCH($B92,'Schools block'!$B:$B,0))</f>
        <v>8895967.5268188696</v>
      </c>
      <c r="I92" s="164">
        <f t="shared" si="3"/>
        <v>205077729.88065687</v>
      </c>
      <c r="J92" s="49">
        <v>42889210.940824777</v>
      </c>
      <c r="K92" s="75">
        <v>4822.5315121095118</v>
      </c>
      <c r="L92" s="80">
        <v>513</v>
      </c>
      <c r="M92" s="11">
        <v>6000</v>
      </c>
      <c r="N92" s="79">
        <v>33</v>
      </c>
      <c r="O92" s="50">
        <f>INDEX('High needs'!$J$26:$J$175, MATCH('2018-19 allocations'!$B92, 'High needs'!$B$26:$B$175, 0))</f>
        <v>45561169.606536955</v>
      </c>
      <c r="P92" s="87">
        <v>37.013080218201573</v>
      </c>
      <c r="Q92" s="88">
        <v>36230</v>
      </c>
      <c r="R92" s="11">
        <v>8249843.9207752682</v>
      </c>
      <c r="S92" s="50">
        <f t="shared" si="4"/>
        <v>9590827.8170807119</v>
      </c>
      <c r="T92" s="54">
        <f t="shared" si="5"/>
        <v>260229727.30427453</v>
      </c>
      <c r="U92" s="14"/>
      <c r="V92" s="14"/>
    </row>
    <row r="93" spans="1:22" s="17" customFormat="1" x14ac:dyDescent="0.2">
      <c r="A93" s="234" t="s">
        <v>147</v>
      </c>
      <c r="B93" s="16">
        <v>310</v>
      </c>
      <c r="C93" s="53" t="s">
        <v>157</v>
      </c>
      <c r="D93" s="170">
        <v>4164.5554438279778</v>
      </c>
      <c r="E93" s="164">
        <v>5833.9057546342246</v>
      </c>
      <c r="F93" s="169">
        <v>20976.75</v>
      </c>
      <c r="G93" s="169">
        <v>10586.5</v>
      </c>
      <c r="H93" s="164">
        <f>INDEX('Schools block'!J:J,MATCH($B93,'Schools block'!$B:$B,0))</f>
        <v>7342648.1713142507</v>
      </c>
      <c r="I93" s="164">
        <f t="shared" si="3"/>
        <v>156462129.84906799</v>
      </c>
      <c r="J93" s="49">
        <v>29996625.110078163</v>
      </c>
      <c r="K93" s="75">
        <v>4446.4542472141338</v>
      </c>
      <c r="L93" s="80">
        <v>525</v>
      </c>
      <c r="M93" s="11">
        <v>6000</v>
      </c>
      <c r="N93" s="79">
        <v>-12</v>
      </c>
      <c r="O93" s="50">
        <f>INDEX('High needs'!$J$26:$J$175, MATCH('2018-19 allocations'!$B93, 'High needs'!$B$26:$B$175, 0))</f>
        <v>32259013.589865584</v>
      </c>
      <c r="P93" s="87">
        <v>36.665338863486191</v>
      </c>
      <c r="Q93" s="88">
        <v>32125</v>
      </c>
      <c r="R93" s="11">
        <v>0</v>
      </c>
      <c r="S93" s="50">
        <f t="shared" si="4"/>
        <v>1177874.0109894939</v>
      </c>
      <c r="T93" s="54">
        <f t="shared" si="5"/>
        <v>189899017.44992307</v>
      </c>
      <c r="U93" s="14"/>
      <c r="V93" s="14"/>
    </row>
    <row r="94" spans="1:22" s="17" customFormat="1" x14ac:dyDescent="0.2">
      <c r="A94" s="234" t="s">
        <v>147</v>
      </c>
      <c r="B94" s="16">
        <v>311</v>
      </c>
      <c r="C94" s="53" t="s">
        <v>158</v>
      </c>
      <c r="D94" s="170">
        <v>4004.6029635829905</v>
      </c>
      <c r="E94" s="164">
        <v>5474.2620734199327</v>
      </c>
      <c r="F94" s="169">
        <v>21567</v>
      </c>
      <c r="G94" s="169">
        <v>14545</v>
      </c>
      <c r="H94" s="164">
        <f>INDEX('Schools block'!J:J,MATCH($B94,'Schools block'!$B:$B,0))</f>
        <v>5468154.0142151099</v>
      </c>
      <c r="I94" s="164">
        <f t="shared" si="3"/>
        <v>171458567.98770237</v>
      </c>
      <c r="J94" s="49">
        <v>22298237.738301896</v>
      </c>
      <c r="K94" s="75">
        <v>4348.3304649124002</v>
      </c>
      <c r="L94" s="80">
        <v>313</v>
      </c>
      <c r="M94" s="11">
        <v>6000</v>
      </c>
      <c r="N94" s="79">
        <v>-45</v>
      </c>
      <c r="O94" s="50">
        <f>INDEX('High needs'!$J$26:$J$175, MATCH('2018-19 allocations'!$B94, 'High needs'!$B$26:$B$175, 0))</f>
        <v>23389265.173819475</v>
      </c>
      <c r="P94" s="87">
        <v>35.1610472902127</v>
      </c>
      <c r="Q94" s="88">
        <v>36112</v>
      </c>
      <c r="R94" s="11">
        <v>287490</v>
      </c>
      <c r="S94" s="50">
        <f t="shared" si="4"/>
        <v>1557225.739744161</v>
      </c>
      <c r="T94" s="54">
        <f t="shared" si="5"/>
        <v>196405058.90126601</v>
      </c>
      <c r="U94" s="14"/>
      <c r="V94" s="14"/>
    </row>
    <row r="95" spans="1:22" s="17" customFormat="1" x14ac:dyDescent="0.2">
      <c r="A95" s="234" t="s">
        <v>147</v>
      </c>
      <c r="B95" s="16">
        <v>312</v>
      </c>
      <c r="C95" s="53" t="s">
        <v>159</v>
      </c>
      <c r="D95" s="170">
        <v>4255.6868910472231</v>
      </c>
      <c r="E95" s="164">
        <v>5566.6784074627494</v>
      </c>
      <c r="F95" s="169">
        <v>27884</v>
      </c>
      <c r="G95" s="169">
        <v>15887</v>
      </c>
      <c r="H95" s="164">
        <f>INDEX('Schools block'!J:J,MATCH($B95,'Schools block'!$B:$B,0))</f>
        <v>6224479.583953239</v>
      </c>
      <c r="I95" s="164">
        <f t="shared" si="3"/>
        <v>213327872.71327469</v>
      </c>
      <c r="J95" s="49">
        <v>33511397.266839873</v>
      </c>
      <c r="K95" s="75">
        <v>4446.4542472141338</v>
      </c>
      <c r="L95" s="80">
        <v>685</v>
      </c>
      <c r="M95" s="11">
        <v>6000</v>
      </c>
      <c r="N95" s="79">
        <v>-76</v>
      </c>
      <c r="O95" s="50">
        <f>INDEX('High needs'!$J$26:$J$175, MATCH('2018-19 allocations'!$B95, 'High needs'!$B$26:$B$175, 0))</f>
        <v>36101218.426181555</v>
      </c>
      <c r="P95" s="87">
        <v>33.004028714373412</v>
      </c>
      <c r="Q95" s="88">
        <v>43771</v>
      </c>
      <c r="R95" s="11">
        <v>1323000</v>
      </c>
      <c r="S95" s="50">
        <f t="shared" si="4"/>
        <v>2767619.3408568385</v>
      </c>
      <c r="T95" s="54">
        <f t="shared" si="5"/>
        <v>252196710.48031306</v>
      </c>
      <c r="U95" s="14"/>
      <c r="V95" s="14"/>
    </row>
    <row r="96" spans="1:22" s="17" customFormat="1" x14ac:dyDescent="0.2">
      <c r="A96" s="234" t="s">
        <v>147</v>
      </c>
      <c r="B96" s="16">
        <v>313</v>
      </c>
      <c r="C96" s="53" t="s">
        <v>160</v>
      </c>
      <c r="D96" s="170">
        <v>4295.5896709034132</v>
      </c>
      <c r="E96" s="164">
        <v>5773.1103995960484</v>
      </c>
      <c r="F96" s="169">
        <v>23080</v>
      </c>
      <c r="G96" s="169">
        <v>13452</v>
      </c>
      <c r="H96" s="164">
        <f>INDEX('Schools block'!J:J,MATCH($B96,'Schools block'!$B:$B,0))</f>
        <v>3642789.5722072432</v>
      </c>
      <c r="I96" s="164">
        <f t="shared" si="3"/>
        <v>180444880.27202407</v>
      </c>
      <c r="J96" s="49">
        <v>44411362.150322385</v>
      </c>
      <c r="K96" s="75">
        <v>4446.4542472141338</v>
      </c>
      <c r="L96" s="80">
        <v>604</v>
      </c>
      <c r="M96" s="11">
        <v>6000</v>
      </c>
      <c r="N96" s="79">
        <v>-218</v>
      </c>
      <c r="O96" s="50">
        <f>INDEX('High needs'!$J$26:$J$175, MATCH('2018-19 allocations'!$B96, 'High needs'!$B$26:$B$175, 0))</f>
        <v>45789020.515639722</v>
      </c>
      <c r="P96" s="87">
        <v>36.400634925455748</v>
      </c>
      <c r="Q96" s="88">
        <v>36532</v>
      </c>
      <c r="R96" s="11">
        <v>0</v>
      </c>
      <c r="S96" s="50">
        <f t="shared" si="4"/>
        <v>1329787.9950967494</v>
      </c>
      <c r="T96" s="54">
        <f t="shared" si="5"/>
        <v>227563688.78276053</v>
      </c>
      <c r="U96" s="14"/>
      <c r="V96" s="14"/>
    </row>
    <row r="97" spans="1:22" s="17" customFormat="1" x14ac:dyDescent="0.2">
      <c r="A97" s="234" t="s">
        <v>147</v>
      </c>
      <c r="B97" s="16">
        <v>314</v>
      </c>
      <c r="C97" s="53" t="s">
        <v>161</v>
      </c>
      <c r="D97" s="170">
        <v>4039.4971569326503</v>
      </c>
      <c r="E97" s="164">
        <v>5048.9855198874375</v>
      </c>
      <c r="F97" s="169">
        <v>13304</v>
      </c>
      <c r="G97" s="169">
        <v>8001</v>
      </c>
      <c r="H97" s="164">
        <f>INDEX('Schools block'!J:J,MATCH($B97,'Schools block'!$B:$B,0))</f>
        <v>3529816.5249317586</v>
      </c>
      <c r="I97" s="164">
        <f t="shared" si="3"/>
        <v>97668219.845383137</v>
      </c>
      <c r="J97" s="49">
        <v>18445187.423979014</v>
      </c>
      <c r="K97" s="75">
        <v>4446.4542472141338</v>
      </c>
      <c r="L97" s="80">
        <v>431</v>
      </c>
      <c r="M97" s="11">
        <v>6000</v>
      </c>
      <c r="N97" s="79">
        <v>-9</v>
      </c>
      <c r="O97" s="50">
        <f>INDEX('High needs'!$J$26:$J$175, MATCH('2018-19 allocations'!$B97, 'High needs'!$B$26:$B$175, 0))</f>
        <v>20307609.204528306</v>
      </c>
      <c r="P97" s="87">
        <v>36.051693101691718</v>
      </c>
      <c r="Q97" s="88">
        <v>21305</v>
      </c>
      <c r="R97" s="11">
        <v>305000</v>
      </c>
      <c r="S97" s="50">
        <f t="shared" si="4"/>
        <v>1073081.3215315421</v>
      </c>
      <c r="T97" s="54">
        <f t="shared" si="5"/>
        <v>119048910.37144299</v>
      </c>
      <c r="U97" s="14"/>
      <c r="V97" s="14"/>
    </row>
    <row r="98" spans="1:22" s="17" customFormat="1" x14ac:dyDescent="0.2">
      <c r="A98" s="234" t="s">
        <v>147</v>
      </c>
      <c r="B98" s="16">
        <v>315</v>
      </c>
      <c r="C98" s="53" t="s">
        <v>162</v>
      </c>
      <c r="D98" s="170">
        <v>4270.7696910235318</v>
      </c>
      <c r="E98" s="164">
        <v>5691.2987175867147</v>
      </c>
      <c r="F98" s="169">
        <v>17103</v>
      </c>
      <c r="G98" s="169">
        <v>7460</v>
      </c>
      <c r="H98" s="164">
        <f>INDEX('Schools block'!J:J,MATCH($B98,'Schools block'!$B:$B,0))</f>
        <v>3118351.1768763866</v>
      </c>
      <c r="I98" s="164">
        <f t="shared" si="3"/>
        <v>118618413.63564874</v>
      </c>
      <c r="J98" s="49">
        <v>31295932.459853407</v>
      </c>
      <c r="K98" s="75">
        <v>4595.5548222379357</v>
      </c>
      <c r="L98" s="80">
        <v>447</v>
      </c>
      <c r="M98" s="11">
        <v>6000</v>
      </c>
      <c r="N98" s="79">
        <v>-141</v>
      </c>
      <c r="O98" s="50">
        <f>INDEX('High needs'!$J$26:$J$175, MATCH('2018-19 allocations'!$B98, 'High needs'!$B$26:$B$175, 0))</f>
        <v>32504145.465393763</v>
      </c>
      <c r="P98" s="87">
        <v>33.042036695613163</v>
      </c>
      <c r="Q98" s="88">
        <v>24563</v>
      </c>
      <c r="R98" s="11">
        <v>207240</v>
      </c>
      <c r="S98" s="50">
        <f t="shared" si="4"/>
        <v>1018851.5473543461</v>
      </c>
      <c r="T98" s="54">
        <f t="shared" si="5"/>
        <v>152141410.64839685</v>
      </c>
      <c r="U98" s="14"/>
      <c r="V98" s="14"/>
    </row>
    <row r="99" spans="1:22" s="17" customFormat="1" x14ac:dyDescent="0.2">
      <c r="A99" s="234" t="s">
        <v>147</v>
      </c>
      <c r="B99" s="16">
        <v>317</v>
      </c>
      <c r="C99" s="53" t="s">
        <v>163</v>
      </c>
      <c r="D99" s="170">
        <v>4007.1579449904034</v>
      </c>
      <c r="E99" s="164">
        <v>5250.9284149060741</v>
      </c>
      <c r="F99" s="169">
        <v>28846</v>
      </c>
      <c r="G99" s="169">
        <v>18390</v>
      </c>
      <c r="H99" s="164">
        <f>INDEX('Schools block'!J:J,MATCH($B99,'Schools block'!$B:$B,0))</f>
        <v>7911762.48712378</v>
      </c>
      <c r="I99" s="164">
        <f t="shared" si="3"/>
        <v>220066814.11843967</v>
      </c>
      <c r="J99" s="49">
        <v>40599295.166920781</v>
      </c>
      <c r="K99" s="75">
        <v>4348.3304649124002</v>
      </c>
      <c r="L99" s="80">
        <v>576</v>
      </c>
      <c r="M99" s="11">
        <v>6000</v>
      </c>
      <c r="N99" s="79">
        <v>-169</v>
      </c>
      <c r="O99" s="50">
        <f>INDEX('High needs'!$J$26:$J$175, MATCH('2018-19 allocations'!$B99, 'High needs'!$B$26:$B$175, 0))</f>
        <v>42089933.514710322</v>
      </c>
      <c r="P99" s="87">
        <v>42.643762172918954</v>
      </c>
      <c r="Q99" s="88">
        <v>47236</v>
      </c>
      <c r="R99" s="11">
        <v>5639000</v>
      </c>
      <c r="S99" s="50">
        <f t="shared" si="4"/>
        <v>7653320.75</v>
      </c>
      <c r="T99" s="54">
        <f t="shared" si="5"/>
        <v>269810068.38314998</v>
      </c>
      <c r="U99" s="14"/>
      <c r="V99" s="14"/>
    </row>
    <row r="100" spans="1:22" s="17" customFormat="1" x14ac:dyDescent="0.2">
      <c r="A100" s="234" t="s">
        <v>147</v>
      </c>
      <c r="B100" s="16">
        <v>318</v>
      </c>
      <c r="C100" s="53" t="s">
        <v>164</v>
      </c>
      <c r="D100" s="170">
        <v>3788.6581993367363</v>
      </c>
      <c r="E100" s="164">
        <v>5290.7349867188814</v>
      </c>
      <c r="F100" s="169">
        <v>16655</v>
      </c>
      <c r="G100" s="169">
        <v>7889</v>
      </c>
      <c r="H100" s="164">
        <f>INDEX('Schools block'!J:J,MATCH($B100,'Schools block'!$B:$B,0))</f>
        <v>4353988.5301633254</v>
      </c>
      <c r="I100" s="164">
        <f t="shared" si="3"/>
        <v>109192699.15034193</v>
      </c>
      <c r="J100" s="49">
        <v>22887426.938422728</v>
      </c>
      <c r="K100" s="75">
        <v>4446.4542472141338</v>
      </c>
      <c r="L100" s="80">
        <v>358</v>
      </c>
      <c r="M100" s="11">
        <v>6000</v>
      </c>
      <c r="N100" s="79">
        <v>76</v>
      </c>
      <c r="O100" s="50">
        <f>INDEX('High needs'!$J$26:$J$175, MATCH('2018-19 allocations'!$B100, 'High needs'!$B$26:$B$175, 0))</f>
        <v>24935257.558925387</v>
      </c>
      <c r="P100" s="87">
        <v>30.369070549532388</v>
      </c>
      <c r="Q100" s="88">
        <v>24544</v>
      </c>
      <c r="R100" s="11">
        <v>134000</v>
      </c>
      <c r="S100" s="50">
        <f t="shared" si="4"/>
        <v>879378.4675677229</v>
      </c>
      <c r="T100" s="54">
        <f t="shared" si="5"/>
        <v>135007335.17683503</v>
      </c>
      <c r="U100" s="14"/>
      <c r="V100" s="14"/>
    </row>
    <row r="101" spans="1:22" s="17" customFormat="1" x14ac:dyDescent="0.2">
      <c r="A101" s="234" t="s">
        <v>147</v>
      </c>
      <c r="B101" s="16">
        <v>319</v>
      </c>
      <c r="C101" s="53" t="s">
        <v>165</v>
      </c>
      <c r="D101" s="170">
        <v>4082.1990753239002</v>
      </c>
      <c r="E101" s="164">
        <v>5017.8061124446212</v>
      </c>
      <c r="F101" s="169">
        <v>16959</v>
      </c>
      <c r="G101" s="169">
        <v>14361</v>
      </c>
      <c r="H101" s="164">
        <f>INDEX('Schools block'!J:J,MATCH($B101,'Schools block'!$B:$B,0))</f>
        <v>2192215.5411846447</v>
      </c>
      <c r="I101" s="164">
        <f t="shared" si="3"/>
        <v>143482943.24041986</v>
      </c>
      <c r="J101" s="49">
        <v>34710398.162913077</v>
      </c>
      <c r="K101" s="75">
        <v>4446.4542472141338</v>
      </c>
      <c r="L101" s="80">
        <v>465</v>
      </c>
      <c r="M101" s="11">
        <v>6000</v>
      </c>
      <c r="N101" s="79">
        <v>-79</v>
      </c>
      <c r="O101" s="50">
        <f>INDEX('High needs'!$J$26:$J$175, MATCH('2018-19 allocations'!$B101, 'High needs'!$B$26:$B$175, 0))</f>
        <v>36303999.387867652</v>
      </c>
      <c r="P101" s="87">
        <v>36.276400566610612</v>
      </c>
      <c r="Q101" s="88">
        <v>31320</v>
      </c>
      <c r="R101" s="11">
        <v>636000</v>
      </c>
      <c r="S101" s="50">
        <f t="shared" si="4"/>
        <v>1772176.8657462443</v>
      </c>
      <c r="T101" s="54">
        <f t="shared" si="5"/>
        <v>181559119.49403375</v>
      </c>
      <c r="U101" s="14"/>
      <c r="V101" s="14"/>
    </row>
    <row r="102" spans="1:22" s="17" customFormat="1" x14ac:dyDescent="0.2">
      <c r="A102" s="234" t="s">
        <v>147</v>
      </c>
      <c r="B102" s="16">
        <v>320</v>
      </c>
      <c r="C102" s="53" t="s">
        <v>166</v>
      </c>
      <c r="D102" s="170">
        <v>4419.2744069900937</v>
      </c>
      <c r="E102" s="164">
        <v>6024.7280875486067</v>
      </c>
      <c r="F102" s="169">
        <v>24726</v>
      </c>
      <c r="G102" s="169">
        <v>13254</v>
      </c>
      <c r="H102" s="164">
        <f>INDEX('Schools block'!J:J,MATCH($B102,'Schools block'!$B:$B,0))</f>
        <v>10707148.610853145</v>
      </c>
      <c r="I102" s="164">
        <f t="shared" si="3"/>
        <v>199829873.67045942</v>
      </c>
      <c r="J102" s="49">
        <v>32632465.711807139</v>
      </c>
      <c r="K102" s="75">
        <v>4348.3304649124002</v>
      </c>
      <c r="L102" s="80">
        <v>748</v>
      </c>
      <c r="M102" s="11">
        <v>6000</v>
      </c>
      <c r="N102" s="79">
        <v>63</v>
      </c>
      <c r="O102" s="50">
        <f>INDEX('High needs'!$J$26:$J$175, MATCH('2018-19 allocations'!$B102, 'High needs'!$B$26:$B$175, 0))</f>
        <v>36263016.899561614</v>
      </c>
      <c r="P102" s="87">
        <v>40.687140367871251</v>
      </c>
      <c r="Q102" s="88">
        <v>37980</v>
      </c>
      <c r="R102" s="11">
        <v>0</v>
      </c>
      <c r="S102" s="50">
        <f t="shared" si="4"/>
        <v>1545297.5911717501</v>
      </c>
      <c r="T102" s="54">
        <f t="shared" si="5"/>
        <v>237638188.16119277</v>
      </c>
      <c r="U102" s="14"/>
      <c r="V102" s="14"/>
    </row>
    <row r="103" spans="1:22" s="17" customFormat="1" x14ac:dyDescent="0.2">
      <c r="A103" s="234" t="s">
        <v>167</v>
      </c>
      <c r="B103" s="16">
        <v>867</v>
      </c>
      <c r="C103" s="53" t="s">
        <v>168</v>
      </c>
      <c r="D103" s="170">
        <v>3615.5200266848051</v>
      </c>
      <c r="E103" s="164">
        <v>4849.2329760039456</v>
      </c>
      <c r="F103" s="169">
        <v>10072</v>
      </c>
      <c r="G103" s="169">
        <v>5874</v>
      </c>
      <c r="H103" s="164">
        <f>INDEX('Schools block'!J:J,MATCH($B103,'Schools block'!$B:$B,0))</f>
        <v>2313651.1514182887</v>
      </c>
      <c r="I103" s="164">
        <f t="shared" si="3"/>
        <v>67213563.361234814</v>
      </c>
      <c r="J103" s="49">
        <v>15421188.584795387</v>
      </c>
      <c r="K103" s="75">
        <v>4297.7374200459808</v>
      </c>
      <c r="L103" s="80">
        <v>198</v>
      </c>
      <c r="M103" s="11">
        <v>6000</v>
      </c>
      <c r="N103" s="79">
        <v>-91</v>
      </c>
      <c r="O103" s="50">
        <f>INDEX('High needs'!$J$26:$J$175, MATCH('2018-19 allocations'!$B103, 'High needs'!$B$26:$B$175, 0))</f>
        <v>15726140.593964491</v>
      </c>
      <c r="P103" s="87">
        <v>39.67502822024332</v>
      </c>
      <c r="Q103" s="88">
        <v>15946</v>
      </c>
      <c r="R103" s="11">
        <v>405680</v>
      </c>
      <c r="S103" s="50">
        <f t="shared" si="4"/>
        <v>1038338</v>
      </c>
      <c r="T103" s="54">
        <f t="shared" si="5"/>
        <v>83978041.955199301</v>
      </c>
      <c r="U103" s="14"/>
      <c r="V103" s="14"/>
    </row>
    <row r="104" spans="1:22" s="17" customFormat="1" x14ac:dyDescent="0.2">
      <c r="A104" s="234" t="s">
        <v>167</v>
      </c>
      <c r="B104" s="16">
        <v>846</v>
      </c>
      <c r="C104" s="53" t="s">
        <v>169</v>
      </c>
      <c r="D104" s="170">
        <v>3858.0745002742187</v>
      </c>
      <c r="E104" s="164">
        <v>5025.946440249103</v>
      </c>
      <c r="F104" s="169">
        <v>18993</v>
      </c>
      <c r="G104" s="169">
        <v>11152</v>
      </c>
      <c r="H104" s="164">
        <f>INDEX('Schools block'!J:J,MATCH($B104,'Schools block'!$B:$B,0))</f>
        <v>3514347.538667683</v>
      </c>
      <c r="I104" s="164">
        <f t="shared" si="3"/>
        <v>132840111.22403391</v>
      </c>
      <c r="J104" s="49">
        <v>23132392.036017489</v>
      </c>
      <c r="K104" s="75">
        <v>4010.1752554010536</v>
      </c>
      <c r="L104" s="80">
        <v>463</v>
      </c>
      <c r="M104" s="11">
        <v>6000</v>
      </c>
      <c r="N104" s="79">
        <v>-31</v>
      </c>
      <c r="O104" s="50">
        <f>INDEX('High needs'!$J$26:$J$175, MATCH('2018-19 allocations'!$B104, 'High needs'!$B$26:$B$175, 0))</f>
        <v>24803103.179268178</v>
      </c>
      <c r="P104" s="87">
        <v>67.468900315143458</v>
      </c>
      <c r="Q104" s="88">
        <v>30145</v>
      </c>
      <c r="R104" s="11">
        <v>648000</v>
      </c>
      <c r="S104" s="50">
        <f t="shared" si="4"/>
        <v>2681849.9999999995</v>
      </c>
      <c r="T104" s="54">
        <f t="shared" si="5"/>
        <v>160325064.40330207</v>
      </c>
      <c r="U104" s="14"/>
      <c r="V104" s="14"/>
    </row>
    <row r="105" spans="1:22" s="17" customFormat="1" x14ac:dyDescent="0.2">
      <c r="A105" s="234" t="s">
        <v>167</v>
      </c>
      <c r="B105" s="16">
        <v>825</v>
      </c>
      <c r="C105" s="53" t="s">
        <v>170</v>
      </c>
      <c r="D105" s="170">
        <v>3744.499962971006</v>
      </c>
      <c r="E105" s="164">
        <v>4773.6849209741695</v>
      </c>
      <c r="F105" s="169">
        <v>43251</v>
      </c>
      <c r="G105" s="169">
        <v>29074</v>
      </c>
      <c r="H105" s="164">
        <f>INDEX('Schools block'!J:J,MATCH($B105,'Schools block'!$B:$B,0))</f>
        <v>5494747.1928972192</v>
      </c>
      <c r="I105" s="164">
        <f t="shared" si="3"/>
        <v>306238230.48375916</v>
      </c>
      <c r="J105" s="49">
        <v>74929777.469892964</v>
      </c>
      <c r="K105" s="75">
        <v>4192.1498377397002</v>
      </c>
      <c r="L105" s="80">
        <v>1468</v>
      </c>
      <c r="M105" s="11">
        <v>6000</v>
      </c>
      <c r="N105" s="79">
        <v>-200</v>
      </c>
      <c r="O105" s="50">
        <f>INDEX('High needs'!$J$26:$J$175, MATCH('2018-19 allocations'!$B105, 'High needs'!$B$26:$B$175, 0))</f>
        <v>79883853.43169485</v>
      </c>
      <c r="P105" s="87">
        <v>38.460767369512624</v>
      </c>
      <c r="Q105" s="88">
        <v>72325</v>
      </c>
      <c r="R105" s="11">
        <v>4654000</v>
      </c>
      <c r="S105" s="50">
        <f t="shared" si="4"/>
        <v>7435675</v>
      </c>
      <c r="T105" s="54">
        <f t="shared" si="5"/>
        <v>393557758.91545403</v>
      </c>
      <c r="U105" s="14"/>
      <c r="V105" s="14"/>
    </row>
    <row r="106" spans="1:22" s="17" customFormat="1" x14ac:dyDescent="0.2">
      <c r="A106" s="234" t="s">
        <v>167</v>
      </c>
      <c r="B106" s="16">
        <v>845</v>
      </c>
      <c r="C106" s="53" t="s">
        <v>171</v>
      </c>
      <c r="D106" s="170">
        <v>3722.6431194957358</v>
      </c>
      <c r="E106" s="164">
        <v>4941.1729460345932</v>
      </c>
      <c r="F106" s="169">
        <v>38256</v>
      </c>
      <c r="G106" s="169">
        <v>23907</v>
      </c>
      <c r="H106" s="164">
        <f>INDEX('Schools block'!J:J,MATCH($B106,'Schools block'!$B:$B,0))</f>
        <v>10498893.406033136</v>
      </c>
      <c r="I106" s="164">
        <f t="shared" si="3"/>
        <v>271040950.20631105</v>
      </c>
      <c r="J106" s="49">
        <v>46922213.030186571</v>
      </c>
      <c r="K106" s="75">
        <v>4010.1752554010536</v>
      </c>
      <c r="L106" s="80">
        <v>1032</v>
      </c>
      <c r="M106" s="11">
        <v>6000</v>
      </c>
      <c r="N106" s="79">
        <v>-106</v>
      </c>
      <c r="O106" s="50">
        <f>INDEX('High needs'!$J$26:$J$175, MATCH('2018-19 allocations'!$B106, 'High needs'!$B$26:$B$175, 0))</f>
        <v>50424713.893760458</v>
      </c>
      <c r="P106" s="87">
        <v>31.372115988016823</v>
      </c>
      <c r="Q106" s="88">
        <v>62163</v>
      </c>
      <c r="R106" s="11">
        <v>6155000</v>
      </c>
      <c r="S106" s="50">
        <f t="shared" si="4"/>
        <v>8105184.8461630903</v>
      </c>
      <c r="T106" s="54">
        <f t="shared" si="5"/>
        <v>329570848.94623458</v>
      </c>
      <c r="U106" s="14"/>
      <c r="V106" s="14"/>
    </row>
    <row r="107" spans="1:22" s="17" customFormat="1" x14ac:dyDescent="0.2">
      <c r="A107" s="234" t="s">
        <v>167</v>
      </c>
      <c r="B107" s="16">
        <v>850</v>
      </c>
      <c r="C107" s="53" t="s">
        <v>172</v>
      </c>
      <c r="D107" s="170">
        <v>3762.6030088269381</v>
      </c>
      <c r="E107" s="164">
        <v>4853.6168202043091</v>
      </c>
      <c r="F107" s="169">
        <v>104694</v>
      </c>
      <c r="G107" s="169">
        <v>64568</v>
      </c>
      <c r="H107" s="164">
        <f>INDEX('Schools block'!J:J,MATCH($B107,'Schools block'!$B:$B,0))</f>
        <v>17871996.922584474</v>
      </c>
      <c r="I107" s="164">
        <f t="shared" si="3"/>
        <v>725182287.17566371</v>
      </c>
      <c r="J107" s="49">
        <v>97800890.917708933</v>
      </c>
      <c r="K107" s="75">
        <v>4085.3041981545957</v>
      </c>
      <c r="L107" s="80">
        <v>2843</v>
      </c>
      <c r="M107" s="11">
        <v>6000</v>
      </c>
      <c r="N107" s="79">
        <v>-211</v>
      </c>
      <c r="O107" s="50">
        <f>INDEX('High needs'!$J$26:$J$175, MATCH('2018-19 allocations'!$B107, 'High needs'!$B$26:$B$175, 0))</f>
        <v>108149410.75306246</v>
      </c>
      <c r="P107" s="87">
        <v>29.844583743374621</v>
      </c>
      <c r="Q107" s="88">
        <v>169262</v>
      </c>
      <c r="R107" s="11">
        <v>3014000</v>
      </c>
      <c r="S107" s="50">
        <f t="shared" si="4"/>
        <v>8065553.9335710751</v>
      </c>
      <c r="T107" s="54">
        <f t="shared" si="5"/>
        <v>841397251.8622973</v>
      </c>
      <c r="U107" s="14"/>
      <c r="V107" s="14"/>
    </row>
    <row r="108" spans="1:22" s="17" customFormat="1" x14ac:dyDescent="0.2">
      <c r="A108" s="234" t="s">
        <v>167</v>
      </c>
      <c r="B108" s="16">
        <v>921</v>
      </c>
      <c r="C108" s="53" t="s">
        <v>173</v>
      </c>
      <c r="D108" s="170">
        <v>4013.0860295233947</v>
      </c>
      <c r="E108" s="164">
        <v>5084.3017284920879</v>
      </c>
      <c r="F108" s="169">
        <v>9254</v>
      </c>
      <c r="G108" s="169">
        <v>6092</v>
      </c>
      <c r="H108" s="164">
        <f>INDEX('Schools block'!J:J,MATCH($B108,'Schools block'!$B:$B,0))</f>
        <v>1607948.5235585358</v>
      </c>
      <c r="I108" s="164">
        <f t="shared" si="3"/>
        <v>69718612.770741835</v>
      </c>
      <c r="J108" s="49">
        <v>13926771.898303468</v>
      </c>
      <c r="K108" s="75">
        <v>4085.3041981545957</v>
      </c>
      <c r="L108" s="80">
        <v>236</v>
      </c>
      <c r="M108" s="11">
        <v>6000</v>
      </c>
      <c r="N108" s="79">
        <v>-29</v>
      </c>
      <c r="O108" s="50">
        <f>INDEX('High needs'!$J$26:$J$175, MATCH('2018-19 allocations'!$B108, 'High needs'!$B$26:$B$175, 0))</f>
        <v>14716903.689067952</v>
      </c>
      <c r="P108" s="87">
        <v>41.170337547243577</v>
      </c>
      <c r="Q108" s="88">
        <v>15346</v>
      </c>
      <c r="R108" s="11">
        <v>0</v>
      </c>
      <c r="S108" s="50">
        <f t="shared" si="4"/>
        <v>631799.99999999988</v>
      </c>
      <c r="T108" s="54">
        <f t="shared" si="5"/>
        <v>85067316.45980978</v>
      </c>
      <c r="U108" s="14"/>
      <c r="V108" s="14"/>
    </row>
    <row r="109" spans="1:22" s="17" customFormat="1" x14ac:dyDescent="0.2">
      <c r="A109" s="234" t="s">
        <v>167</v>
      </c>
      <c r="B109" s="16">
        <v>886</v>
      </c>
      <c r="C109" s="53" t="s">
        <v>174</v>
      </c>
      <c r="D109" s="170">
        <v>3724.1281281779125</v>
      </c>
      <c r="E109" s="164">
        <v>4780.9125330249153</v>
      </c>
      <c r="F109" s="169">
        <v>123020</v>
      </c>
      <c r="G109" s="169">
        <v>79481.083333333299</v>
      </c>
      <c r="H109" s="164">
        <f>INDEX('Schools block'!J:J,MATCH($B109,'Schools block'!$B:$B,0))</f>
        <v>28907456.775102001</v>
      </c>
      <c r="I109" s="164">
        <f t="shared" si="3"/>
        <v>867041806.55027974</v>
      </c>
      <c r="J109" s="49">
        <v>180805062.83692613</v>
      </c>
      <c r="K109" s="75">
        <v>4030.8057178353893</v>
      </c>
      <c r="L109" s="80">
        <v>4213</v>
      </c>
      <c r="M109" s="11">
        <v>6000</v>
      </c>
      <c r="N109" s="79">
        <v>-205</v>
      </c>
      <c r="O109" s="50">
        <f>INDEX('High needs'!$J$26:$J$175, MATCH('2018-19 allocations'!$B109, 'High needs'!$B$26:$B$175, 0))</f>
        <v>196556847.32616663</v>
      </c>
      <c r="P109" s="87">
        <v>32.912900188579584</v>
      </c>
      <c r="Q109" s="88">
        <v>202567</v>
      </c>
      <c r="R109" s="11">
        <v>6983200</v>
      </c>
      <c r="S109" s="50">
        <f t="shared" si="4"/>
        <v>13650267.452500001</v>
      </c>
      <c r="T109" s="54">
        <f t="shared" si="5"/>
        <v>1077248921.3289464</v>
      </c>
      <c r="U109" s="14"/>
      <c r="V109" s="14"/>
    </row>
    <row r="110" spans="1:22" s="17" customFormat="1" x14ac:dyDescent="0.2">
      <c r="A110" s="234" t="s">
        <v>167</v>
      </c>
      <c r="B110" s="16">
        <v>887</v>
      </c>
      <c r="C110" s="53" t="s">
        <v>175</v>
      </c>
      <c r="D110" s="170">
        <v>3807.4361076461155</v>
      </c>
      <c r="E110" s="164">
        <v>5018.8591157991586</v>
      </c>
      <c r="F110" s="169">
        <v>23880</v>
      </c>
      <c r="G110" s="169">
        <v>15266</v>
      </c>
      <c r="H110" s="164">
        <f>INDEX('Schools block'!J:J,MATCH($B110,'Schools block'!$B:$B,0))</f>
        <v>4306785.3176509608</v>
      </c>
      <c r="I110" s="164">
        <f t="shared" si="3"/>
        <v>171846262.83003017</v>
      </c>
      <c r="J110" s="49">
        <v>32787029.390752722</v>
      </c>
      <c r="K110" s="75">
        <v>4004.2463035487053</v>
      </c>
      <c r="L110" s="80">
        <v>837</v>
      </c>
      <c r="M110" s="11">
        <v>6000</v>
      </c>
      <c r="N110" s="79">
        <v>1</v>
      </c>
      <c r="O110" s="50">
        <f>INDEX('High needs'!$J$26:$J$175, MATCH('2018-19 allocations'!$B110, 'High needs'!$B$26:$B$175, 0))</f>
        <v>36144583.546822987</v>
      </c>
      <c r="P110" s="87">
        <v>17.940957260197457</v>
      </c>
      <c r="Q110" s="88">
        <v>39146</v>
      </c>
      <c r="R110" s="11">
        <v>0</v>
      </c>
      <c r="S110" s="50">
        <f t="shared" si="4"/>
        <v>702316.71290768962</v>
      </c>
      <c r="T110" s="54">
        <f t="shared" si="5"/>
        <v>208693163.08976084</v>
      </c>
      <c r="U110" s="14"/>
      <c r="V110" s="14"/>
    </row>
    <row r="111" spans="1:22" s="17" customFormat="1" x14ac:dyDescent="0.2">
      <c r="A111" s="234" t="s">
        <v>167</v>
      </c>
      <c r="B111" s="16">
        <v>826</v>
      </c>
      <c r="C111" s="53" t="s">
        <v>176</v>
      </c>
      <c r="D111" s="170">
        <v>3859.0187009191159</v>
      </c>
      <c r="E111" s="164">
        <v>4912.4609474897497</v>
      </c>
      <c r="F111" s="169">
        <v>26065</v>
      </c>
      <c r="G111" s="169">
        <v>14793</v>
      </c>
      <c r="H111" s="164">
        <f>INDEX('Schools block'!J:J,MATCH($B111,'Schools block'!$B:$B,0))</f>
        <v>8395872.8189511709</v>
      </c>
      <c r="I111" s="164">
        <f t="shared" si="3"/>
        <v>181651230.05462378</v>
      </c>
      <c r="J111" s="49">
        <v>35780001.995173</v>
      </c>
      <c r="K111" s="75">
        <v>4172.4825785401272</v>
      </c>
      <c r="L111" s="80">
        <v>823</v>
      </c>
      <c r="M111" s="11">
        <v>6000</v>
      </c>
      <c r="N111" s="79">
        <v>1</v>
      </c>
      <c r="O111" s="50">
        <f>INDEX('High needs'!$J$26:$J$175, MATCH('2018-19 allocations'!$B111, 'High needs'!$B$26:$B$175, 0))</f>
        <v>39219955.157311521</v>
      </c>
      <c r="P111" s="87">
        <v>35.603802817073763</v>
      </c>
      <c r="Q111" s="88">
        <v>40858</v>
      </c>
      <c r="R111" s="11">
        <v>0</v>
      </c>
      <c r="S111" s="50">
        <f t="shared" si="4"/>
        <v>1454700.1754999999</v>
      </c>
      <c r="T111" s="54">
        <f t="shared" si="5"/>
        <v>222325885.38743532</v>
      </c>
      <c r="U111" s="14"/>
      <c r="V111" s="14"/>
    </row>
    <row r="112" spans="1:22" s="17" customFormat="1" x14ac:dyDescent="0.2">
      <c r="A112" s="234" t="s">
        <v>167</v>
      </c>
      <c r="B112" s="16">
        <v>931</v>
      </c>
      <c r="C112" s="53" t="s">
        <v>177</v>
      </c>
      <c r="D112" s="170">
        <v>3880.1374631960512</v>
      </c>
      <c r="E112" s="164">
        <v>4946.9803962532906</v>
      </c>
      <c r="F112" s="169">
        <v>51987</v>
      </c>
      <c r="G112" s="169">
        <v>30873</v>
      </c>
      <c r="H112" s="164">
        <f>INDEX('Schools block'!J:J,MATCH($B112,'Schools block'!$B:$B,0))</f>
        <v>6112964.5246320236</v>
      </c>
      <c r="I112" s="164">
        <f t="shared" si="3"/>
        <v>360557796.59733301</v>
      </c>
      <c r="J112" s="49">
        <v>54784854.537608467</v>
      </c>
      <c r="K112" s="75">
        <v>4133.4756673283837</v>
      </c>
      <c r="L112" s="80">
        <v>1100</v>
      </c>
      <c r="M112" s="11">
        <v>6000</v>
      </c>
      <c r="N112" s="79">
        <v>165</v>
      </c>
      <c r="O112" s="50">
        <f>INDEX('High needs'!$J$26:$J$175, MATCH('2018-19 allocations'!$B112, 'High needs'!$B$26:$B$175, 0))</f>
        <v>60321677.771669686</v>
      </c>
      <c r="P112" s="87">
        <v>28.694472908008265</v>
      </c>
      <c r="Q112" s="88">
        <v>82860</v>
      </c>
      <c r="R112" s="11">
        <v>1631085.1737999998</v>
      </c>
      <c r="S112" s="50">
        <f t="shared" si="4"/>
        <v>4008709.1989575643</v>
      </c>
      <c r="T112" s="54">
        <f t="shared" si="5"/>
        <v>424888183.56796026</v>
      </c>
      <c r="U112" s="14"/>
      <c r="V112" s="14"/>
    </row>
    <row r="113" spans="1:22" s="17" customFormat="1" x14ac:dyDescent="0.2">
      <c r="A113" s="234" t="s">
        <v>167</v>
      </c>
      <c r="B113" s="16">
        <v>851</v>
      </c>
      <c r="C113" s="53" t="s">
        <v>178</v>
      </c>
      <c r="D113" s="170">
        <v>4020.3336844925352</v>
      </c>
      <c r="E113" s="164">
        <v>5277.447112986476</v>
      </c>
      <c r="F113" s="169">
        <v>15886</v>
      </c>
      <c r="G113" s="169">
        <v>8422</v>
      </c>
      <c r="H113" s="164">
        <f>INDEX('Schools block'!J:J,MATCH($B113,'Schools block'!$B:$B,0))</f>
        <v>2007683.9599640989</v>
      </c>
      <c r="I113" s="164">
        <f t="shared" si="3"/>
        <v>110321364.45738462</v>
      </c>
      <c r="J113" s="49">
        <v>17323161.452323332</v>
      </c>
      <c r="K113" s="75">
        <v>4085.3041981545957</v>
      </c>
      <c r="L113" s="80">
        <v>593</v>
      </c>
      <c r="M113" s="11">
        <v>6000</v>
      </c>
      <c r="N113" s="79">
        <v>9</v>
      </c>
      <c r="O113" s="50">
        <f>INDEX('High needs'!$J$26:$J$175, MATCH('2018-19 allocations'!$B113, 'High needs'!$B$26:$B$175, 0))</f>
        <v>19799746.841829009</v>
      </c>
      <c r="P113" s="87">
        <v>32.140170442560105</v>
      </c>
      <c r="Q113" s="88">
        <v>24308</v>
      </c>
      <c r="R113" s="11">
        <v>0</v>
      </c>
      <c r="S113" s="50">
        <f t="shared" si="4"/>
        <v>781263.26311775099</v>
      </c>
      <c r="T113" s="54">
        <f t="shared" si="5"/>
        <v>130902374.56233138</v>
      </c>
      <c r="U113" s="14"/>
      <c r="V113" s="14"/>
    </row>
    <row r="114" spans="1:22" s="17" customFormat="1" x14ac:dyDescent="0.2">
      <c r="A114" s="234" t="s">
        <v>167</v>
      </c>
      <c r="B114" s="16">
        <v>870</v>
      </c>
      <c r="C114" s="53" t="s">
        <v>179</v>
      </c>
      <c r="D114" s="170">
        <v>3938.0143288218405</v>
      </c>
      <c r="E114" s="164">
        <v>5105.7484992346081</v>
      </c>
      <c r="F114" s="169">
        <v>12999</v>
      </c>
      <c r="G114" s="169">
        <v>5806</v>
      </c>
      <c r="H114" s="164">
        <f>INDEX('Schools block'!J:J,MATCH($B114,'Schools block'!$B:$B,0))</f>
        <v>3443696.2943184623</v>
      </c>
      <c r="I114" s="164">
        <f t="shared" si="3"/>
        <v>84277920.341229707</v>
      </c>
      <c r="J114" s="49">
        <v>20156112.125607938</v>
      </c>
      <c r="K114" s="75">
        <v>4208.9424214735864</v>
      </c>
      <c r="L114" s="80">
        <v>242</v>
      </c>
      <c r="M114" s="11">
        <v>6000</v>
      </c>
      <c r="N114" s="79">
        <v>-323</v>
      </c>
      <c r="O114" s="50">
        <f>INDEX('High needs'!$J$26:$J$175, MATCH('2018-19 allocations'!$B114, 'High needs'!$B$26:$B$175, 0))</f>
        <v>19236676.191604547</v>
      </c>
      <c r="P114" s="87">
        <v>32.265920167898408</v>
      </c>
      <c r="Q114" s="88">
        <v>18805</v>
      </c>
      <c r="R114" s="11">
        <v>680000</v>
      </c>
      <c r="S114" s="50">
        <f t="shared" si="4"/>
        <v>1286760.6287573297</v>
      </c>
      <c r="T114" s="54">
        <f t="shared" si="5"/>
        <v>104801357.16159159</v>
      </c>
      <c r="U114" s="14"/>
      <c r="V114" s="14"/>
    </row>
    <row r="115" spans="1:22" s="17" customFormat="1" x14ac:dyDescent="0.2">
      <c r="A115" s="234" t="s">
        <v>167</v>
      </c>
      <c r="B115" s="16">
        <v>871</v>
      </c>
      <c r="C115" s="53" t="s">
        <v>180</v>
      </c>
      <c r="D115" s="170">
        <v>4131.181499735716</v>
      </c>
      <c r="E115" s="164">
        <v>5592.3087785866455</v>
      </c>
      <c r="F115" s="169">
        <v>16372</v>
      </c>
      <c r="G115" s="169">
        <v>9337</v>
      </c>
      <c r="H115" s="164">
        <f>INDEX('Schools block'!J:J,MATCH($B115,'Schools block'!$B:$B,0))</f>
        <v>3938400.8530848185</v>
      </c>
      <c r="I115" s="164">
        <f t="shared" si="3"/>
        <v>123789491.43242146</v>
      </c>
      <c r="J115" s="49">
        <v>21364236.004073873</v>
      </c>
      <c r="K115" s="75">
        <v>4297.7374200459808</v>
      </c>
      <c r="L115" s="80">
        <v>327</v>
      </c>
      <c r="M115" s="11">
        <v>6000</v>
      </c>
      <c r="N115" s="79">
        <v>-4</v>
      </c>
      <c r="O115" s="50">
        <f>INDEX('High needs'!$J$26:$J$175, MATCH('2018-19 allocations'!$B115, 'High needs'!$B$26:$B$175, 0))</f>
        <v>22745596.140428908</v>
      </c>
      <c r="P115" s="87">
        <v>20.697819985735393</v>
      </c>
      <c r="Q115" s="88">
        <v>25709</v>
      </c>
      <c r="R115" s="11">
        <v>78000</v>
      </c>
      <c r="S115" s="50">
        <f t="shared" si="4"/>
        <v>610120.25401327119</v>
      </c>
      <c r="T115" s="54">
        <f t="shared" si="5"/>
        <v>147145207.82686365</v>
      </c>
      <c r="U115" s="14"/>
      <c r="V115" s="14"/>
    </row>
    <row r="116" spans="1:22" s="17" customFormat="1" x14ac:dyDescent="0.2">
      <c r="A116" s="234" t="s">
        <v>167</v>
      </c>
      <c r="B116" s="16">
        <v>852</v>
      </c>
      <c r="C116" s="53" t="s">
        <v>181</v>
      </c>
      <c r="D116" s="170">
        <v>3993.4324595975004</v>
      </c>
      <c r="E116" s="164">
        <v>5410.0666845144051</v>
      </c>
      <c r="F116" s="169">
        <v>19831</v>
      </c>
      <c r="G116" s="169">
        <v>9979</v>
      </c>
      <c r="H116" s="164">
        <f>INDEX('Schools block'!J:J,MATCH($B116,'Schools block'!$B:$B,0))</f>
        <v>3222477.3724300228</v>
      </c>
      <c r="I116" s="164">
        <f t="shared" si="3"/>
        <v>136403291.92347729</v>
      </c>
      <c r="J116" s="49">
        <v>21196045.024686117</v>
      </c>
      <c r="K116" s="75">
        <v>4085.3041981545957</v>
      </c>
      <c r="L116" s="80">
        <v>513</v>
      </c>
      <c r="M116" s="11">
        <v>6000</v>
      </c>
      <c r="N116" s="79">
        <v>10</v>
      </c>
      <c r="O116" s="50">
        <f>INDEX('High needs'!$J$26:$J$175, MATCH('2018-19 allocations'!$B116, 'High needs'!$B$26:$B$175, 0))</f>
        <v>23351806.078339424</v>
      </c>
      <c r="P116" s="87">
        <v>47.319425830957414</v>
      </c>
      <c r="Q116" s="88">
        <v>29810</v>
      </c>
      <c r="R116" s="11">
        <v>626800</v>
      </c>
      <c r="S116" s="50">
        <f t="shared" si="4"/>
        <v>2037392.0840208405</v>
      </c>
      <c r="T116" s="54">
        <f t="shared" si="5"/>
        <v>161792490.08583754</v>
      </c>
      <c r="U116" s="14"/>
      <c r="V116" s="14"/>
    </row>
    <row r="117" spans="1:22" s="17" customFormat="1" x14ac:dyDescent="0.2">
      <c r="A117" s="234" t="s">
        <v>167</v>
      </c>
      <c r="B117" s="16">
        <v>936</v>
      </c>
      <c r="C117" s="53" t="s">
        <v>182</v>
      </c>
      <c r="D117" s="170">
        <v>3737.6736788529743</v>
      </c>
      <c r="E117" s="164">
        <v>4943.2890931335951</v>
      </c>
      <c r="F117" s="169">
        <v>88630</v>
      </c>
      <c r="G117" s="169">
        <v>51723</v>
      </c>
      <c r="H117" s="164">
        <f>INDEX('Schools block'!J:J,MATCH($B117,'Schools block'!$B:$B,0))</f>
        <v>17646819.99297319</v>
      </c>
      <c r="I117" s="164">
        <f t="shared" si="3"/>
        <v>604598579.91386127</v>
      </c>
      <c r="J117" s="49">
        <v>131444010.12395175</v>
      </c>
      <c r="K117" s="75">
        <v>4297.7374200459808</v>
      </c>
      <c r="L117" s="80">
        <v>2634</v>
      </c>
      <c r="M117" s="11">
        <v>6000</v>
      </c>
      <c r="N117" s="79">
        <v>-195</v>
      </c>
      <c r="O117" s="50">
        <f>INDEX('High needs'!$J$26:$J$175, MATCH('2018-19 allocations'!$B117, 'High needs'!$B$26:$B$175, 0))</f>
        <v>141594250.48835286</v>
      </c>
      <c r="P117" s="87">
        <v>36.720625850534006</v>
      </c>
      <c r="Q117" s="88">
        <v>140353</v>
      </c>
      <c r="R117" s="11">
        <v>1087000</v>
      </c>
      <c r="S117" s="50">
        <f t="shared" si="4"/>
        <v>6240849.9999999991</v>
      </c>
      <c r="T117" s="54">
        <f t="shared" si="5"/>
        <v>752433680.40221417</v>
      </c>
      <c r="U117" s="14"/>
      <c r="V117" s="14"/>
    </row>
    <row r="118" spans="1:22" s="17" customFormat="1" x14ac:dyDescent="0.2">
      <c r="A118" s="234" t="s">
        <v>167</v>
      </c>
      <c r="B118" s="16">
        <v>869</v>
      </c>
      <c r="C118" s="53" t="s">
        <v>183</v>
      </c>
      <c r="D118" s="170">
        <v>3874.534065613147</v>
      </c>
      <c r="E118" s="164">
        <v>4924.8497435248055</v>
      </c>
      <c r="F118" s="169">
        <v>13261</v>
      </c>
      <c r="G118" s="169">
        <v>9074</v>
      </c>
      <c r="H118" s="164">
        <f>INDEX('Schools block'!J:J,MATCH($B118,'Schools block'!$B:$B,0))</f>
        <v>1450662.7999999996</v>
      </c>
      <c r="I118" s="164">
        <f t="shared" si="3"/>
        <v>97518945.61684002</v>
      </c>
      <c r="J118" s="49">
        <v>17004142.194962543</v>
      </c>
      <c r="K118" s="75">
        <v>4208.9424214735864</v>
      </c>
      <c r="L118" s="80">
        <v>422</v>
      </c>
      <c r="M118" s="11">
        <v>6000</v>
      </c>
      <c r="N118" s="79">
        <v>142.5</v>
      </c>
      <c r="O118" s="50">
        <f>INDEX('High needs'!$J$26:$J$175, MATCH('2018-19 allocations'!$B118, 'High needs'!$B$26:$B$175, 0))</f>
        <v>19635315.896824397</v>
      </c>
      <c r="P118" s="87">
        <v>44.220953660174608</v>
      </c>
      <c r="Q118" s="88">
        <v>22335</v>
      </c>
      <c r="R118" s="11">
        <v>0</v>
      </c>
      <c r="S118" s="50">
        <f t="shared" si="4"/>
        <v>987674.99999999988</v>
      </c>
      <c r="T118" s="54">
        <f t="shared" si="5"/>
        <v>118141936.51366442</v>
      </c>
      <c r="U118" s="14"/>
      <c r="V118" s="14"/>
    </row>
    <row r="119" spans="1:22" s="17" customFormat="1" x14ac:dyDescent="0.2">
      <c r="A119" s="234" t="s">
        <v>167</v>
      </c>
      <c r="B119" s="16">
        <v>938</v>
      </c>
      <c r="C119" s="53" t="s">
        <v>184</v>
      </c>
      <c r="D119" s="170">
        <v>3676.7225150820759</v>
      </c>
      <c r="E119" s="164">
        <v>4756.229327846665</v>
      </c>
      <c r="F119" s="169">
        <v>63958.916666666701</v>
      </c>
      <c r="G119" s="169">
        <v>39606.583333333299</v>
      </c>
      <c r="H119" s="164">
        <f>INDEX('Schools block'!J:J,MATCH($B119,'Schools block'!$B:$B,0))</f>
        <v>15021916.743867097</v>
      </c>
      <c r="I119" s="164">
        <f t="shared" si="3"/>
        <v>438559098.91826159</v>
      </c>
      <c r="J119" s="49">
        <v>70709432.027437434</v>
      </c>
      <c r="K119" s="75">
        <v>4044.6559152930358</v>
      </c>
      <c r="L119" s="80">
        <v>1865</v>
      </c>
      <c r="M119" s="11">
        <v>6000</v>
      </c>
      <c r="N119" s="79">
        <v>-211</v>
      </c>
      <c r="O119" s="50">
        <f>INDEX('High needs'!$J$26:$J$175, MATCH('2018-19 allocations'!$B119, 'High needs'!$B$26:$B$175, 0))</f>
        <v>76986715.309458941</v>
      </c>
      <c r="P119" s="87">
        <v>33.080139104299327</v>
      </c>
      <c r="Q119" s="88">
        <v>103807</v>
      </c>
      <c r="R119" s="11">
        <v>5190000</v>
      </c>
      <c r="S119" s="50">
        <f t="shared" si="4"/>
        <v>8623950</v>
      </c>
      <c r="T119" s="54">
        <f t="shared" si="5"/>
        <v>524169764.2277205</v>
      </c>
      <c r="U119" s="14"/>
      <c r="V119" s="14"/>
    </row>
    <row r="120" spans="1:22" s="17" customFormat="1" x14ac:dyDescent="0.2">
      <c r="A120" s="234" t="s">
        <v>167</v>
      </c>
      <c r="B120" s="16">
        <v>868</v>
      </c>
      <c r="C120" s="53" t="s">
        <v>185</v>
      </c>
      <c r="D120" s="170">
        <v>3881.3340204557521</v>
      </c>
      <c r="E120" s="164">
        <v>5023.2896240989685</v>
      </c>
      <c r="F120" s="169">
        <v>11206</v>
      </c>
      <c r="G120" s="169">
        <v>7653</v>
      </c>
      <c r="H120" s="164">
        <f>INDEX('Schools block'!J:J,MATCH($B120,'Schools block'!$B:$B,0))</f>
        <v>1246430.6633448445</v>
      </c>
      <c r="I120" s="164">
        <f t="shared" si="3"/>
        <v>83183895.18980141</v>
      </c>
      <c r="J120" s="49">
        <v>16772302.191476144</v>
      </c>
      <c r="K120" s="75">
        <v>4297.7374200459808</v>
      </c>
      <c r="L120" s="80">
        <v>319</v>
      </c>
      <c r="M120" s="11">
        <v>6000</v>
      </c>
      <c r="N120" s="79">
        <v>97</v>
      </c>
      <c r="O120" s="50">
        <f>INDEX('High needs'!$J$26:$J$175, MATCH('2018-19 allocations'!$B120, 'High needs'!$B$26:$B$175, 0))</f>
        <v>18725280.428470813</v>
      </c>
      <c r="P120" s="87">
        <v>45.857415557558724</v>
      </c>
      <c r="Q120" s="88">
        <v>18859</v>
      </c>
      <c r="R120" s="11">
        <v>268000</v>
      </c>
      <c r="S120" s="50">
        <f t="shared" si="4"/>
        <v>1132825</v>
      </c>
      <c r="T120" s="54">
        <f t="shared" si="5"/>
        <v>103042000.61827222</v>
      </c>
      <c r="U120" s="14"/>
      <c r="V120" s="14"/>
    </row>
    <row r="121" spans="1:22" s="17" customFormat="1" x14ac:dyDescent="0.2">
      <c r="A121" s="234" t="s">
        <v>167</v>
      </c>
      <c r="B121" s="16">
        <v>872</v>
      </c>
      <c r="C121" s="53" t="s">
        <v>186</v>
      </c>
      <c r="D121" s="170">
        <v>3723.9941481093924</v>
      </c>
      <c r="E121" s="164">
        <v>4743.3914752307001</v>
      </c>
      <c r="F121" s="169">
        <v>14489</v>
      </c>
      <c r="G121" s="169">
        <v>8407</v>
      </c>
      <c r="H121" s="164">
        <f>INDEX('Schools block'!J:J,MATCH($B121,'Schools block'!$B:$B,0))</f>
        <v>3449834.0185287558</v>
      </c>
      <c r="I121" s="164">
        <f t="shared" si="3"/>
        <v>97284477.362750232</v>
      </c>
      <c r="J121" s="49">
        <v>17317977.909020863</v>
      </c>
      <c r="K121" s="75">
        <v>4208.9424214735864</v>
      </c>
      <c r="L121" s="80">
        <v>299</v>
      </c>
      <c r="M121" s="11">
        <v>6000</v>
      </c>
      <c r="N121" s="79">
        <v>-90</v>
      </c>
      <c r="O121" s="50">
        <f>INDEX('High needs'!$J$26:$J$175, MATCH('2018-19 allocations'!$B121, 'High needs'!$B$26:$B$175, 0))</f>
        <v>18036451.693041466</v>
      </c>
      <c r="P121" s="87">
        <v>40.284329140461217</v>
      </c>
      <c r="Q121" s="88">
        <v>22896</v>
      </c>
      <c r="R121" s="11">
        <v>0</v>
      </c>
      <c r="S121" s="50">
        <f t="shared" si="4"/>
        <v>922350</v>
      </c>
      <c r="T121" s="54">
        <f t="shared" si="5"/>
        <v>116243279.05579171</v>
      </c>
      <c r="U121" s="14"/>
      <c r="V121" s="14"/>
    </row>
    <row r="122" spans="1:22" s="17" customFormat="1" x14ac:dyDescent="0.2">
      <c r="A122" s="234" t="s">
        <v>187</v>
      </c>
      <c r="B122" s="16">
        <v>800</v>
      </c>
      <c r="C122" s="53" t="s">
        <v>188</v>
      </c>
      <c r="D122" s="170">
        <v>3674.5800954547108</v>
      </c>
      <c r="E122" s="164">
        <v>4812.7352934179953</v>
      </c>
      <c r="F122" s="169">
        <v>12936</v>
      </c>
      <c r="G122" s="169">
        <v>10541</v>
      </c>
      <c r="H122" s="164">
        <f>INDEX('Schools block'!J:J,MATCH($B122,'Schools block'!$B:$B,0))</f>
        <v>1607370.9407786867</v>
      </c>
      <c r="I122" s="164">
        <f t="shared" si="3"/>
        <v>99872781.783499911</v>
      </c>
      <c r="J122" s="49">
        <v>20710643.279489793</v>
      </c>
      <c r="K122" s="75">
        <v>4087.9017076242762</v>
      </c>
      <c r="L122" s="80">
        <v>486</v>
      </c>
      <c r="M122" s="11">
        <v>6000</v>
      </c>
      <c r="N122" s="79">
        <v>42</v>
      </c>
      <c r="O122" s="50">
        <f>INDEX('High needs'!$J$26:$J$175, MATCH('2018-19 allocations'!$B122, 'High needs'!$B$26:$B$175, 0))</f>
        <v>22949363.50939519</v>
      </c>
      <c r="P122" s="87">
        <v>29.696737809064182</v>
      </c>
      <c r="Q122" s="88">
        <v>23477</v>
      </c>
      <c r="R122" s="11">
        <v>414000.00000000006</v>
      </c>
      <c r="S122" s="50">
        <f t="shared" si="4"/>
        <v>1111190.3135433998</v>
      </c>
      <c r="T122" s="54">
        <f t="shared" si="5"/>
        <v>123933335.6064385</v>
      </c>
      <c r="U122" s="14"/>
      <c r="V122" s="14"/>
    </row>
    <row r="123" spans="1:22" s="17" customFormat="1" x14ac:dyDescent="0.2">
      <c r="A123" s="234" t="s">
        <v>187</v>
      </c>
      <c r="B123" s="16">
        <v>837</v>
      </c>
      <c r="C123" s="53" t="s">
        <v>189</v>
      </c>
      <c r="D123" s="170">
        <v>3637.141886500423</v>
      </c>
      <c r="E123" s="164">
        <v>4926.2373156408257</v>
      </c>
      <c r="F123" s="169">
        <v>12998</v>
      </c>
      <c r="G123" s="169">
        <v>8075</v>
      </c>
      <c r="H123" s="164">
        <f>INDEX('Schools block'!J:J,MATCH($B123,'Schools block'!$B:$B,0))</f>
        <v>2398199.8624960426</v>
      </c>
      <c r="I123" s="164">
        <f t="shared" si="3"/>
        <v>89453136.427028209</v>
      </c>
      <c r="J123" s="49">
        <v>16672490.569129772</v>
      </c>
      <c r="K123" s="75">
        <v>4000</v>
      </c>
      <c r="L123" s="80">
        <v>460</v>
      </c>
      <c r="M123" s="11">
        <v>6000</v>
      </c>
      <c r="N123" s="79">
        <v>-34</v>
      </c>
      <c r="O123" s="50">
        <f>INDEX('High needs'!$J$26:$J$175, MATCH('2018-19 allocations'!$B123, 'High needs'!$B$26:$B$175, 0))</f>
        <v>18308490.569129772</v>
      </c>
      <c r="P123" s="87">
        <v>47.88710672424429</v>
      </c>
      <c r="Q123" s="88">
        <v>21073</v>
      </c>
      <c r="R123" s="11">
        <v>275000</v>
      </c>
      <c r="S123" s="50">
        <f t="shared" si="4"/>
        <v>1284125</v>
      </c>
      <c r="T123" s="54">
        <f t="shared" si="5"/>
        <v>109045751.99615797</v>
      </c>
      <c r="U123" s="14"/>
      <c r="V123" s="14"/>
    </row>
    <row r="124" spans="1:22" s="17" customFormat="1" x14ac:dyDescent="0.2">
      <c r="A124" s="234" t="s">
        <v>187</v>
      </c>
      <c r="B124" s="16">
        <v>801</v>
      </c>
      <c r="C124" s="53" t="s">
        <v>190</v>
      </c>
      <c r="D124" s="170">
        <v>4094.6812290218586</v>
      </c>
      <c r="E124" s="164">
        <v>5333.3041070678528</v>
      </c>
      <c r="F124" s="169">
        <v>35241</v>
      </c>
      <c r="G124" s="169">
        <v>17052</v>
      </c>
      <c r="H124" s="164">
        <f>INDEX('Schools block'!J:J,MATCH($B124,'Schools block'!$B:$B,0))</f>
        <v>10662102.199903067</v>
      </c>
      <c r="I124" s="164">
        <f t="shared" si="3"/>
        <v>245906265.02558342</v>
      </c>
      <c r="J124" s="49">
        <v>47361901.484653577</v>
      </c>
      <c r="K124" s="75">
        <v>4087.9017076242762</v>
      </c>
      <c r="L124" s="80">
        <v>834</v>
      </c>
      <c r="M124" s="11">
        <v>6000</v>
      </c>
      <c r="N124" s="79">
        <v>-5</v>
      </c>
      <c r="O124" s="50">
        <f>INDEX('High needs'!$J$26:$J$175, MATCH('2018-19 allocations'!$B124, 'High needs'!$B$26:$B$175, 0))</f>
        <v>50741211.508812226</v>
      </c>
      <c r="P124" s="87">
        <v>31.012299659501647</v>
      </c>
      <c r="Q124" s="88">
        <v>52293</v>
      </c>
      <c r="R124" s="11">
        <v>1165000</v>
      </c>
      <c r="S124" s="50">
        <f t="shared" si="4"/>
        <v>2786726.1860943194</v>
      </c>
      <c r="T124" s="54">
        <f t="shared" si="5"/>
        <v>299434202.72048998</v>
      </c>
      <c r="U124" s="14"/>
      <c r="V124" s="14"/>
    </row>
    <row r="125" spans="1:22" s="17" customFormat="1" x14ac:dyDescent="0.2">
      <c r="A125" s="234" t="s">
        <v>187</v>
      </c>
      <c r="B125" s="16">
        <v>908</v>
      </c>
      <c r="C125" s="53" t="s">
        <v>191</v>
      </c>
      <c r="D125" s="170">
        <v>3957.1336759874025</v>
      </c>
      <c r="E125" s="164">
        <v>4992.9581820538524</v>
      </c>
      <c r="F125" s="169">
        <v>40785</v>
      </c>
      <c r="G125" s="169">
        <v>26428</v>
      </c>
      <c r="H125" s="164">
        <f>INDEX('Schools block'!J:J,MATCH($B125,'Schools block'!$B:$B,0))</f>
        <v>4459277.7862895448</v>
      </c>
      <c r="I125" s="164">
        <f t="shared" si="3"/>
        <v>297804873.59675497</v>
      </c>
      <c r="J125" s="49">
        <v>38613818.768418886</v>
      </c>
      <c r="K125" s="75">
        <v>4000</v>
      </c>
      <c r="L125" s="80">
        <v>467</v>
      </c>
      <c r="M125" s="11">
        <v>6000</v>
      </c>
      <c r="N125" s="79">
        <v>-19</v>
      </c>
      <c r="O125" s="50">
        <f>INDEX('High needs'!$J$26:$J$175, MATCH('2018-19 allocations'!$B125, 'High needs'!$B$26:$B$175, 0))</f>
        <v>40367818.768418886</v>
      </c>
      <c r="P125" s="87">
        <v>24.193145349154094</v>
      </c>
      <c r="Q125" s="88">
        <v>67213</v>
      </c>
      <c r="R125" s="11">
        <v>2523000</v>
      </c>
      <c r="S125" s="50">
        <f t="shared" si="4"/>
        <v>4149093.8783526942</v>
      </c>
      <c r="T125" s="54">
        <f t="shared" si="5"/>
        <v>342321786.24352658</v>
      </c>
      <c r="U125" s="14"/>
      <c r="V125" s="14"/>
    </row>
    <row r="126" spans="1:22" s="17" customFormat="1" x14ac:dyDescent="0.2">
      <c r="A126" s="234" t="s">
        <v>187</v>
      </c>
      <c r="B126" s="16">
        <v>878</v>
      </c>
      <c r="C126" s="53" t="s">
        <v>192</v>
      </c>
      <c r="D126" s="170">
        <v>3879.5533772353579</v>
      </c>
      <c r="E126" s="164">
        <v>4884.4026032856609</v>
      </c>
      <c r="F126" s="169">
        <v>54979</v>
      </c>
      <c r="G126" s="169">
        <v>34332</v>
      </c>
      <c r="H126" s="164">
        <f>INDEX('Schools block'!J:J,MATCH($B126,'Schools block'!$B:$B,0))</f>
        <v>8461679.5823005997</v>
      </c>
      <c r="I126" s="164">
        <f t="shared" si="3"/>
        <v>389446954.88532668</v>
      </c>
      <c r="J126" s="49">
        <v>63989385.862140119</v>
      </c>
      <c r="K126" s="75">
        <v>4000</v>
      </c>
      <c r="L126" s="80">
        <v>1200</v>
      </c>
      <c r="M126" s="11">
        <v>6000</v>
      </c>
      <c r="N126" s="79">
        <v>-306</v>
      </c>
      <c r="O126" s="50">
        <f>INDEX('High needs'!$J$26:$J$175, MATCH('2018-19 allocations'!$B126, 'High needs'!$B$26:$B$175, 0))</f>
        <v>66953385.862140127</v>
      </c>
      <c r="P126" s="87">
        <v>26.300413036664494</v>
      </c>
      <c r="Q126" s="88">
        <v>89311</v>
      </c>
      <c r="R126" s="11">
        <v>1186000</v>
      </c>
      <c r="S126" s="50">
        <f t="shared" si="4"/>
        <v>3534916.1887175427</v>
      </c>
      <c r="T126" s="54">
        <f t="shared" si="5"/>
        <v>459935256.93618435</v>
      </c>
      <c r="U126" s="14"/>
      <c r="V126" s="14"/>
    </row>
    <row r="127" spans="1:22" s="17" customFormat="1" x14ac:dyDescent="0.2">
      <c r="A127" s="234" t="s">
        <v>187</v>
      </c>
      <c r="B127" s="16">
        <v>835</v>
      </c>
      <c r="C127" s="53" t="s">
        <v>193</v>
      </c>
      <c r="D127" s="170">
        <v>3702.7730836734745</v>
      </c>
      <c r="E127" s="164">
        <v>4762.7225000138906</v>
      </c>
      <c r="F127" s="169">
        <v>28651</v>
      </c>
      <c r="G127" s="169">
        <v>20944</v>
      </c>
      <c r="H127" s="164">
        <f>INDEX('Schools block'!J:J,MATCH($B127,'Schools block'!$B:$B,0))</f>
        <v>7220787.0661920989</v>
      </c>
      <c r="I127" s="164">
        <f t="shared" si="3"/>
        <v>213059398.72681174</v>
      </c>
      <c r="J127" s="49">
        <v>36287323.403155394</v>
      </c>
      <c r="K127" s="75">
        <v>4000</v>
      </c>
      <c r="L127" s="80">
        <v>718</v>
      </c>
      <c r="M127" s="11">
        <v>6000</v>
      </c>
      <c r="N127" s="79">
        <v>-108</v>
      </c>
      <c r="O127" s="50">
        <f>INDEX('High needs'!$J$26:$J$175, MATCH('2018-19 allocations'!$B127, 'High needs'!$B$26:$B$175, 0))</f>
        <v>38511323.403155394</v>
      </c>
      <c r="P127" s="87">
        <v>35.46481651376147</v>
      </c>
      <c r="Q127" s="88">
        <v>49595</v>
      </c>
      <c r="R127" s="11">
        <v>400000</v>
      </c>
      <c r="S127" s="50">
        <f t="shared" si="4"/>
        <v>2158877.5750000002</v>
      </c>
      <c r="T127" s="54">
        <f t="shared" si="5"/>
        <v>253729599.70496714</v>
      </c>
      <c r="U127" s="14"/>
      <c r="V127" s="14"/>
    </row>
    <row r="128" spans="1:22" s="17" customFormat="1" x14ac:dyDescent="0.2">
      <c r="A128" s="234" t="s">
        <v>187</v>
      </c>
      <c r="B128" s="16">
        <v>916</v>
      </c>
      <c r="C128" s="53" t="s">
        <v>194</v>
      </c>
      <c r="D128" s="170">
        <v>3949.377952798865</v>
      </c>
      <c r="E128" s="164">
        <v>4885.8790041960583</v>
      </c>
      <c r="F128" s="169">
        <v>46625</v>
      </c>
      <c r="G128" s="169">
        <v>31551</v>
      </c>
      <c r="H128" s="164">
        <f>INDEX('Schools block'!J:J,MATCH($B128,'Schools block'!$B:$B,0))</f>
        <v>5580582.7488628402</v>
      </c>
      <c r="I128" s="164">
        <f t="shared" si="3"/>
        <v>343874698.25949979</v>
      </c>
      <c r="J128" s="49">
        <v>53476092.256098785</v>
      </c>
      <c r="K128" s="75">
        <v>4037.8784325568508</v>
      </c>
      <c r="L128" s="80">
        <v>1168</v>
      </c>
      <c r="M128" s="11">
        <v>6000</v>
      </c>
      <c r="N128" s="79">
        <v>-123</v>
      </c>
      <c r="O128" s="50">
        <f>INDEX('High needs'!$J$26:$J$175, MATCH('2018-19 allocations'!$B128, 'High needs'!$B$26:$B$175, 0))</f>
        <v>57454334.265325189</v>
      </c>
      <c r="P128" s="87">
        <v>32.412931753351415</v>
      </c>
      <c r="Q128" s="88">
        <v>78176</v>
      </c>
      <c r="R128" s="11">
        <v>0</v>
      </c>
      <c r="S128" s="50">
        <f t="shared" si="4"/>
        <v>2533913.3527500001</v>
      </c>
      <c r="T128" s="54">
        <f t="shared" si="5"/>
        <v>403862945.87757498</v>
      </c>
      <c r="U128" s="14"/>
      <c r="V128" s="14"/>
    </row>
    <row r="129" spans="1:22" s="17" customFormat="1" x14ac:dyDescent="0.2">
      <c r="A129" s="234" t="s">
        <v>187</v>
      </c>
      <c r="B129" s="16">
        <v>802</v>
      </c>
      <c r="C129" s="53" t="s">
        <v>195</v>
      </c>
      <c r="D129" s="170">
        <v>3777.0822290430228</v>
      </c>
      <c r="E129" s="164">
        <v>4863.6228235948665</v>
      </c>
      <c r="F129" s="169">
        <v>16744</v>
      </c>
      <c r="G129" s="169">
        <v>10712</v>
      </c>
      <c r="H129" s="164">
        <f>INDEX('Schools block'!J:J,MATCH($B129,'Schools block'!$B:$B,0))</f>
        <v>1929326.1460071439</v>
      </c>
      <c r="I129" s="164">
        <f t="shared" si="3"/>
        <v>117271918.67545173</v>
      </c>
      <c r="J129" s="49">
        <v>21718513.782749344</v>
      </c>
      <c r="K129" s="75">
        <v>4087.9017076242762</v>
      </c>
      <c r="L129" s="80">
        <v>343</v>
      </c>
      <c r="M129" s="11">
        <v>6000</v>
      </c>
      <c r="N129" s="79">
        <v>18</v>
      </c>
      <c r="O129" s="50">
        <f>INDEX('High needs'!$J$26:$J$175, MATCH('2018-19 allocations'!$B129, 'High needs'!$B$26:$B$175, 0))</f>
        <v>23228664.068464469</v>
      </c>
      <c r="P129" s="87">
        <v>32.315062006686517</v>
      </c>
      <c r="Q129" s="88">
        <v>27456</v>
      </c>
      <c r="R129" s="11">
        <v>1190893</v>
      </c>
      <c r="S129" s="50">
        <f t="shared" si="4"/>
        <v>2078135.342455585</v>
      </c>
      <c r="T129" s="54">
        <f t="shared" si="5"/>
        <v>142578718.08637178</v>
      </c>
      <c r="U129" s="14"/>
      <c r="V129" s="14"/>
    </row>
    <row r="130" spans="1:22" s="17" customFormat="1" x14ac:dyDescent="0.2">
      <c r="A130" s="234" t="s">
        <v>187</v>
      </c>
      <c r="B130" s="16">
        <v>879</v>
      </c>
      <c r="C130" s="53" t="s">
        <v>196</v>
      </c>
      <c r="D130" s="170">
        <v>3826.4482917087635</v>
      </c>
      <c r="E130" s="164">
        <v>4943.8663404368499</v>
      </c>
      <c r="F130" s="169">
        <v>20724</v>
      </c>
      <c r="G130" s="169">
        <v>13086</v>
      </c>
      <c r="H130" s="164">
        <f>INDEX('Schools block'!J:J,MATCH($B130,'Schools block'!$B:$B,0))</f>
        <v>3770338.5307374508</v>
      </c>
      <c r="I130" s="164">
        <f t="shared" si="3"/>
        <v>147765087.85906649</v>
      </c>
      <c r="J130" s="49">
        <v>26293013.423541166</v>
      </c>
      <c r="K130" s="75">
        <v>4000</v>
      </c>
      <c r="L130" s="80">
        <v>646</v>
      </c>
      <c r="M130" s="11">
        <v>6000</v>
      </c>
      <c r="N130" s="79">
        <v>85</v>
      </c>
      <c r="O130" s="50">
        <f>INDEX('High needs'!$J$26:$J$175, MATCH('2018-19 allocations'!$B130, 'High needs'!$B$26:$B$175, 0))</f>
        <v>29387013.423541166</v>
      </c>
      <c r="P130" s="87">
        <v>30.616597644316055</v>
      </c>
      <c r="Q130" s="88">
        <v>33810</v>
      </c>
      <c r="R130" s="11">
        <v>2631560</v>
      </c>
      <c r="S130" s="50">
        <f t="shared" si="4"/>
        <v>3666707.1663543256</v>
      </c>
      <c r="T130" s="54">
        <f t="shared" si="5"/>
        <v>180818808.44896197</v>
      </c>
      <c r="U130" s="14"/>
      <c r="V130" s="14"/>
    </row>
    <row r="131" spans="1:22" s="17" customFormat="1" x14ac:dyDescent="0.2">
      <c r="A131" s="234" t="s">
        <v>187</v>
      </c>
      <c r="B131" s="16">
        <v>836</v>
      </c>
      <c r="C131" s="53" t="s">
        <v>197</v>
      </c>
      <c r="D131" s="170">
        <v>3650.6366182034008</v>
      </c>
      <c r="E131" s="164">
        <v>4959.4637091948043</v>
      </c>
      <c r="F131" s="169">
        <v>10821</v>
      </c>
      <c r="G131" s="169">
        <v>6652</v>
      </c>
      <c r="H131" s="164">
        <f>INDEX('Schools block'!J:J,MATCH($B131,'Schools block'!$B:$B,0))</f>
        <v>1303766.0550642465</v>
      </c>
      <c r="I131" s="164">
        <f t="shared" si="3"/>
        <v>73797657.494207084</v>
      </c>
      <c r="J131" s="49">
        <v>14919176.093328245</v>
      </c>
      <c r="K131" s="75">
        <v>4000</v>
      </c>
      <c r="L131" s="80">
        <v>259</v>
      </c>
      <c r="M131" s="11">
        <v>6000</v>
      </c>
      <c r="N131" s="79">
        <v>-88</v>
      </c>
      <c r="O131" s="50">
        <f>INDEX('High needs'!$J$26:$J$175, MATCH('2018-19 allocations'!$B131, 'High needs'!$B$26:$B$175, 0))</f>
        <v>15427176.093328245</v>
      </c>
      <c r="P131" s="87">
        <v>31.173446149238305</v>
      </c>
      <c r="Q131" s="88">
        <v>17473</v>
      </c>
      <c r="R131" s="11">
        <v>0</v>
      </c>
      <c r="S131" s="50">
        <f t="shared" si="4"/>
        <v>544693.62456564093</v>
      </c>
      <c r="T131" s="54">
        <f t="shared" si="5"/>
        <v>89769527.212100968</v>
      </c>
      <c r="U131" s="14"/>
      <c r="V131" s="14"/>
    </row>
    <row r="132" spans="1:22" s="17" customFormat="1" x14ac:dyDescent="0.2">
      <c r="A132" s="234" t="s">
        <v>187</v>
      </c>
      <c r="B132" s="16">
        <v>933</v>
      </c>
      <c r="C132" s="53" t="s">
        <v>198</v>
      </c>
      <c r="D132" s="170">
        <v>3853.736065864915</v>
      </c>
      <c r="E132" s="164">
        <v>4755.0206788391988</v>
      </c>
      <c r="F132" s="169">
        <v>40909</v>
      </c>
      <c r="G132" s="169">
        <v>24790</v>
      </c>
      <c r="H132" s="164">
        <f>INDEX('Schools block'!J:J,MATCH($B132,'Schools block'!$B:$B,0))</f>
        <v>5429221.5202561598</v>
      </c>
      <c r="I132" s="164">
        <f t="shared" si="3"/>
        <v>280958672.86714768</v>
      </c>
      <c r="J132" s="49">
        <v>47900719.10021352</v>
      </c>
      <c r="K132" s="75">
        <v>4000</v>
      </c>
      <c r="L132" s="80">
        <v>690</v>
      </c>
      <c r="M132" s="11">
        <v>6000</v>
      </c>
      <c r="N132" s="79">
        <v>-124</v>
      </c>
      <c r="O132" s="50">
        <f>INDEX('High needs'!$J$26:$J$175, MATCH('2018-19 allocations'!$B132, 'High needs'!$B$26:$B$175, 0))</f>
        <v>49916719.10021352</v>
      </c>
      <c r="P132" s="87">
        <v>31.703564742233517</v>
      </c>
      <c r="Q132" s="88">
        <v>65699</v>
      </c>
      <c r="R132" s="11">
        <v>6192000</v>
      </c>
      <c r="S132" s="50">
        <f t="shared" si="4"/>
        <v>8274892.5</v>
      </c>
      <c r="T132" s="54">
        <f t="shared" si="5"/>
        <v>339150284.46736121</v>
      </c>
      <c r="U132" s="14"/>
      <c r="V132" s="14"/>
    </row>
    <row r="133" spans="1:22" s="17" customFormat="1" x14ac:dyDescent="0.2">
      <c r="A133" s="234" t="s">
        <v>187</v>
      </c>
      <c r="B133" s="16">
        <v>803</v>
      </c>
      <c r="C133" s="53" t="s">
        <v>199</v>
      </c>
      <c r="D133" s="170">
        <v>3581.3873386430146</v>
      </c>
      <c r="E133" s="164">
        <v>4863.0556277227097</v>
      </c>
      <c r="F133" s="169">
        <v>23147</v>
      </c>
      <c r="G133" s="169">
        <v>13030</v>
      </c>
      <c r="H133" s="164">
        <f>INDEX('Schools block'!J:J,MATCH($B133,'Schools block'!$B:$B,0))</f>
        <v>4080340.5310715823</v>
      </c>
      <c r="I133" s="164">
        <f t="shared" si="3"/>
        <v>150344328.08786833</v>
      </c>
      <c r="J133" s="49">
        <v>29004685.548429281</v>
      </c>
      <c r="K133" s="75">
        <v>4087.9017076242762</v>
      </c>
      <c r="L133" s="80">
        <v>471</v>
      </c>
      <c r="M133" s="11">
        <v>6000</v>
      </c>
      <c r="N133" s="79">
        <v>18.5</v>
      </c>
      <c r="O133" s="50">
        <f>INDEX('High needs'!$J$26:$J$175, MATCH('2018-19 allocations'!$B133, 'High needs'!$B$26:$B$175, 0))</f>
        <v>31041087.252720315</v>
      </c>
      <c r="P133" s="87">
        <v>30.993711477562506</v>
      </c>
      <c r="Q133" s="88">
        <v>36177</v>
      </c>
      <c r="R133" s="11">
        <v>3016006.4428374404</v>
      </c>
      <c r="S133" s="50">
        <f t="shared" si="4"/>
        <v>4137265.9429612192</v>
      </c>
      <c r="T133" s="54">
        <f t="shared" si="5"/>
        <v>185522681.28354988</v>
      </c>
      <c r="U133" s="14"/>
      <c r="V133" s="14"/>
    </row>
    <row r="134" spans="1:22" s="17" customFormat="1" x14ac:dyDescent="0.2">
      <c r="A134" s="234" t="s">
        <v>187</v>
      </c>
      <c r="B134" s="16">
        <v>866</v>
      </c>
      <c r="C134" s="53" t="s">
        <v>200</v>
      </c>
      <c r="D134" s="170">
        <v>3735.7965045494984</v>
      </c>
      <c r="E134" s="164">
        <v>4894.864415602935</v>
      </c>
      <c r="F134" s="169">
        <v>20077</v>
      </c>
      <c r="G134" s="169">
        <v>10577</v>
      </c>
      <c r="H134" s="164">
        <f>INDEX('Schools block'!J:J,MATCH($B134,'Schools block'!$B:$B,0))</f>
        <v>3409811.8850111277</v>
      </c>
      <c r="I134" s="164">
        <f t="shared" si="3"/>
        <v>130186379.23068364</v>
      </c>
      <c r="J134" s="49">
        <v>27791316.095805712</v>
      </c>
      <c r="K134" s="75">
        <v>4043.1309702136095</v>
      </c>
      <c r="L134" s="80">
        <v>588</v>
      </c>
      <c r="M134" s="11">
        <v>6000</v>
      </c>
      <c r="N134" s="79">
        <v>-41</v>
      </c>
      <c r="O134" s="50">
        <f>INDEX('High needs'!$J$26:$J$175, MATCH('2018-19 allocations'!$B134, 'High needs'!$B$26:$B$175, 0))</f>
        <v>29922677.106291316</v>
      </c>
      <c r="P134" s="87">
        <v>30.436637447012668</v>
      </c>
      <c r="Q134" s="88">
        <v>30654</v>
      </c>
      <c r="R134" s="11">
        <v>0</v>
      </c>
      <c r="S134" s="50">
        <f t="shared" si="4"/>
        <v>933004.68430072628</v>
      </c>
      <c r="T134" s="54">
        <f t="shared" si="5"/>
        <v>161042061.0212757</v>
      </c>
      <c r="U134" s="14"/>
      <c r="V134" s="14"/>
    </row>
    <row r="135" spans="1:22" s="17" customFormat="1" x14ac:dyDescent="0.2">
      <c r="A135" s="234" t="s">
        <v>187</v>
      </c>
      <c r="B135" s="16">
        <v>880</v>
      </c>
      <c r="C135" s="53" t="s">
        <v>201</v>
      </c>
      <c r="D135" s="170">
        <v>3808.2693667793924</v>
      </c>
      <c r="E135" s="164">
        <v>4908.1988109219692</v>
      </c>
      <c r="F135" s="169">
        <v>9705</v>
      </c>
      <c r="G135" s="169">
        <v>7020</v>
      </c>
      <c r="H135" s="164">
        <f>INDEX('Schools block'!J:J,MATCH($B135,'Schools block'!$B:$B,0))</f>
        <v>1383546.4404442743</v>
      </c>
      <c r="I135" s="164">
        <f t="shared" si="3"/>
        <v>72798356.297710493</v>
      </c>
      <c r="J135" s="49">
        <v>14504539.180055566</v>
      </c>
      <c r="K135" s="75">
        <v>4000</v>
      </c>
      <c r="L135" s="80">
        <v>538</v>
      </c>
      <c r="M135" s="11">
        <v>6000</v>
      </c>
      <c r="N135" s="79">
        <v>70</v>
      </c>
      <c r="O135" s="50">
        <f>INDEX('High needs'!$J$26:$J$175, MATCH('2018-19 allocations'!$B135, 'High needs'!$B$26:$B$175, 0))</f>
        <v>17076539.180055566</v>
      </c>
      <c r="P135" s="87">
        <v>52.816143497757849</v>
      </c>
      <c r="Q135" s="88">
        <v>16725</v>
      </c>
      <c r="R135" s="11">
        <v>415000</v>
      </c>
      <c r="S135" s="50">
        <f t="shared" si="4"/>
        <v>1298350</v>
      </c>
      <c r="T135" s="54">
        <f t="shared" si="5"/>
        <v>91173245.477766067</v>
      </c>
      <c r="U135" s="14"/>
      <c r="V135" s="14"/>
    </row>
    <row r="136" spans="1:22" s="17" customFormat="1" x14ac:dyDescent="0.2">
      <c r="A136" s="234" t="s">
        <v>187</v>
      </c>
      <c r="B136" s="16">
        <v>865</v>
      </c>
      <c r="C136" s="53" t="s">
        <v>202</v>
      </c>
      <c r="D136" s="170">
        <v>3807.1781412228966</v>
      </c>
      <c r="E136" s="164">
        <v>4770.0402118969978</v>
      </c>
      <c r="F136" s="169">
        <v>37940</v>
      </c>
      <c r="G136" s="169">
        <v>24179</v>
      </c>
      <c r="H136" s="164">
        <f>INDEX('Schools block'!J:J,MATCH($B136,'Schools block'!$B:$B,0))</f>
        <v>5627222.2723314557</v>
      </c>
      <c r="I136" s="164">
        <f t="shared" si="3"/>
        <v>265406363.23378566</v>
      </c>
      <c r="J136" s="49">
        <v>43533698.777411431</v>
      </c>
      <c r="K136" s="75">
        <v>4043.1309702136095</v>
      </c>
      <c r="L136" s="80">
        <v>712</v>
      </c>
      <c r="M136" s="11">
        <v>6000</v>
      </c>
      <c r="N136" s="79">
        <v>-232</v>
      </c>
      <c r="O136" s="50">
        <f>INDEX('High needs'!$J$26:$J$175, MATCH('2018-19 allocations'!$B136, 'High needs'!$B$26:$B$175, 0))</f>
        <v>45020408.028203517</v>
      </c>
      <c r="P136" s="87">
        <v>30.963554491886498</v>
      </c>
      <c r="Q136" s="88">
        <v>62119</v>
      </c>
      <c r="R136" s="11">
        <v>574000</v>
      </c>
      <c r="S136" s="50">
        <f t="shared" si="4"/>
        <v>2497425.0414814977</v>
      </c>
      <c r="T136" s="54">
        <f t="shared" si="5"/>
        <v>312924196.30347067</v>
      </c>
      <c r="U136" s="14"/>
      <c r="V136" s="14"/>
    </row>
    <row r="137" spans="1:22" s="17" customFormat="1" x14ac:dyDescent="0.2">
      <c r="A137" s="234" t="s">
        <v>203</v>
      </c>
      <c r="B137" s="16">
        <v>330</v>
      </c>
      <c r="C137" s="53" t="s">
        <v>204</v>
      </c>
      <c r="D137" s="170">
        <v>4450.1415428123546</v>
      </c>
      <c r="E137" s="164">
        <v>5780.7193656893969</v>
      </c>
      <c r="F137" s="169">
        <v>111047</v>
      </c>
      <c r="G137" s="169">
        <v>64560</v>
      </c>
      <c r="H137" s="164">
        <f>INDEX('Schools block'!J:J,MATCH($B137,'Schools block'!$B:$B,0))</f>
        <v>23477456.410731196</v>
      </c>
      <c r="I137" s="164">
        <f t="shared" si="3"/>
        <v>890855566.56432211</v>
      </c>
      <c r="J137" s="49">
        <v>137394276.02722865</v>
      </c>
      <c r="K137" s="75">
        <v>4020.3179996800504</v>
      </c>
      <c r="L137" s="80">
        <v>4545</v>
      </c>
      <c r="M137" s="11">
        <v>6000</v>
      </c>
      <c r="N137" s="79">
        <v>-408.5</v>
      </c>
      <c r="O137" s="50">
        <f>INDEX('High needs'!$J$26:$J$175, MATCH('2018-19 allocations'!$B137, 'High needs'!$B$26:$B$175, 0))</f>
        <v>153215621.33577448</v>
      </c>
      <c r="P137" s="87">
        <v>31.33518070252649</v>
      </c>
      <c r="Q137" s="88">
        <v>175607</v>
      </c>
      <c r="R137" s="11">
        <v>12252000</v>
      </c>
      <c r="S137" s="50">
        <f t="shared" si="4"/>
        <v>17754677.077628568</v>
      </c>
      <c r="T137" s="54">
        <f t="shared" si="5"/>
        <v>1061825864.9777251</v>
      </c>
      <c r="U137" s="14"/>
      <c r="V137" s="14"/>
    </row>
    <row r="138" spans="1:22" s="17" customFormat="1" x14ac:dyDescent="0.2">
      <c r="A138" s="234" t="s">
        <v>203</v>
      </c>
      <c r="B138" s="16">
        <v>331</v>
      </c>
      <c r="C138" s="53" t="s">
        <v>205</v>
      </c>
      <c r="D138" s="170">
        <v>4188.8158955716435</v>
      </c>
      <c r="E138" s="164">
        <v>5526.2353890853001</v>
      </c>
      <c r="F138" s="169">
        <v>30502</v>
      </c>
      <c r="G138" s="169">
        <v>17648</v>
      </c>
      <c r="H138" s="164">
        <f>INDEX('Schools block'!J:J,MATCH($B138,'Schools block'!$B:$B,0))</f>
        <v>5920592.9012980144</v>
      </c>
      <c r="I138" s="164">
        <f t="shared" si="3"/>
        <v>231214857.49460167</v>
      </c>
      <c r="J138" s="49">
        <v>32263404.054475207</v>
      </c>
      <c r="K138" s="75">
        <v>4020.3179996800504</v>
      </c>
      <c r="L138" s="80">
        <v>897</v>
      </c>
      <c r="M138" s="11">
        <v>6000</v>
      </c>
      <c r="N138" s="79">
        <v>126</v>
      </c>
      <c r="O138" s="50">
        <f>INDEX('High needs'!$J$26:$J$175, MATCH('2018-19 allocations'!$B138, 'High needs'!$B$26:$B$175, 0))</f>
        <v>36625629.300188214</v>
      </c>
      <c r="P138" s="87">
        <v>33.573208722741434</v>
      </c>
      <c r="Q138" s="88">
        <v>48150</v>
      </c>
      <c r="R138" s="11">
        <v>2023000.0000000002</v>
      </c>
      <c r="S138" s="50">
        <f t="shared" si="4"/>
        <v>3639550</v>
      </c>
      <c r="T138" s="54">
        <f t="shared" si="5"/>
        <v>271480036.79478991</v>
      </c>
      <c r="U138" s="14"/>
      <c r="V138" s="14"/>
    </row>
    <row r="139" spans="1:22" s="17" customFormat="1" x14ac:dyDescent="0.2">
      <c r="A139" s="234" t="s">
        <v>203</v>
      </c>
      <c r="B139" s="16">
        <v>332</v>
      </c>
      <c r="C139" s="53" t="s">
        <v>206</v>
      </c>
      <c r="D139" s="170">
        <v>4063.8595431475878</v>
      </c>
      <c r="E139" s="164">
        <v>5054.1295581135582</v>
      </c>
      <c r="F139" s="169">
        <v>26385</v>
      </c>
      <c r="G139" s="169">
        <v>16968.583333333299</v>
      </c>
      <c r="H139" s="164">
        <f>INDEX('Schools block'!J:J,MATCH($B139,'Schools block'!$B:$B,0))</f>
        <v>4074974.6491746674</v>
      </c>
      <c r="I139" s="164">
        <f t="shared" si="3"/>
        <v>197061327.27943668</v>
      </c>
      <c r="J139" s="49">
        <v>26839028.439227015</v>
      </c>
      <c r="K139" s="75">
        <v>4020.3179996800504</v>
      </c>
      <c r="L139" s="80">
        <v>839</v>
      </c>
      <c r="M139" s="11">
        <v>6000</v>
      </c>
      <c r="N139" s="79">
        <v>72</v>
      </c>
      <c r="O139" s="50">
        <f>INDEX('High needs'!$J$26:$J$175, MATCH('2018-19 allocations'!$B139, 'High needs'!$B$26:$B$175, 0))</f>
        <v>30644075.240958579</v>
      </c>
      <c r="P139" s="87">
        <v>38.301806368370123</v>
      </c>
      <c r="Q139" s="88">
        <v>43402</v>
      </c>
      <c r="R139" s="11">
        <v>342000.00000000006</v>
      </c>
      <c r="S139" s="50">
        <f t="shared" si="4"/>
        <v>2004375</v>
      </c>
      <c r="T139" s="54">
        <f t="shared" si="5"/>
        <v>229709777.52039525</v>
      </c>
      <c r="U139" s="14"/>
      <c r="V139" s="14"/>
    </row>
    <row r="140" spans="1:22" s="17" customFormat="1" x14ac:dyDescent="0.2">
      <c r="A140" s="234" t="s">
        <v>203</v>
      </c>
      <c r="B140" s="16">
        <v>884</v>
      </c>
      <c r="C140" s="53" t="s">
        <v>207</v>
      </c>
      <c r="D140" s="170">
        <v>4054.5676957390556</v>
      </c>
      <c r="E140" s="164">
        <v>5006.7849892535696</v>
      </c>
      <c r="F140" s="169">
        <v>13153</v>
      </c>
      <c r="G140" s="169">
        <v>8618</v>
      </c>
      <c r="H140" s="164">
        <f>INDEX('Schools block'!J:J,MATCH($B140,'Schools block'!$B:$B,0))</f>
        <v>1483990.7668134817</v>
      </c>
      <c r="I140" s="164">
        <f t="shared" si="3"/>
        <v>97962192.706256539</v>
      </c>
      <c r="J140" s="49">
        <v>13448665.535361364</v>
      </c>
      <c r="K140" s="75">
        <v>4000</v>
      </c>
      <c r="L140" s="80">
        <v>348</v>
      </c>
      <c r="M140" s="11">
        <v>6000</v>
      </c>
      <c r="N140" s="79">
        <v>-38</v>
      </c>
      <c r="O140" s="50">
        <f>INDEX('High needs'!$J$26:$J$175, MATCH('2018-19 allocations'!$B140, 'High needs'!$B$26:$B$175, 0))</f>
        <v>14612665.535361364</v>
      </c>
      <c r="P140" s="87">
        <v>30.987743160191314</v>
      </c>
      <c r="Q140" s="88">
        <v>21771</v>
      </c>
      <c r="R140" s="11">
        <v>0</v>
      </c>
      <c r="S140" s="50">
        <f t="shared" si="4"/>
        <v>674634.15634052514</v>
      </c>
      <c r="T140" s="54">
        <f t="shared" si="5"/>
        <v>113249492.39795843</v>
      </c>
      <c r="U140" s="14"/>
      <c r="V140" s="14"/>
    </row>
    <row r="141" spans="1:22" s="17" customFormat="1" x14ac:dyDescent="0.2">
      <c r="A141" s="234" t="s">
        <v>203</v>
      </c>
      <c r="B141" s="16">
        <v>333</v>
      </c>
      <c r="C141" s="53" t="s">
        <v>208</v>
      </c>
      <c r="D141" s="170">
        <v>4302.2011070305743</v>
      </c>
      <c r="E141" s="164">
        <v>5439.6076590567009</v>
      </c>
      <c r="F141" s="169">
        <v>32308</v>
      </c>
      <c r="G141" s="169">
        <v>18884</v>
      </c>
      <c r="H141" s="164">
        <f>INDEX('Schools block'!J:J,MATCH($B141,'Schools block'!$B:$B,0))</f>
        <v>7122829.0102990251</v>
      </c>
      <c r="I141" s="164">
        <f t="shared" si="3"/>
        <v>248839893.40986955</v>
      </c>
      <c r="J141" s="49">
        <v>37554181.405744292</v>
      </c>
      <c r="K141" s="75">
        <v>4020.3179996800504</v>
      </c>
      <c r="L141" s="80">
        <v>563</v>
      </c>
      <c r="M141" s="11">
        <v>6000</v>
      </c>
      <c r="N141" s="79">
        <v>-106</v>
      </c>
      <c r="O141" s="50">
        <f>INDEX('High needs'!$J$26:$J$175, MATCH('2018-19 allocations'!$B141, 'High needs'!$B$26:$B$175, 0))</f>
        <v>39181620.439564161</v>
      </c>
      <c r="P141" s="87">
        <v>31.468897204587879</v>
      </c>
      <c r="Q141" s="88">
        <v>51192</v>
      </c>
      <c r="R141" s="11">
        <v>285000</v>
      </c>
      <c r="S141" s="50">
        <f t="shared" si="4"/>
        <v>1895955.7856972627</v>
      </c>
      <c r="T141" s="54">
        <f t="shared" si="5"/>
        <v>289917469.635131</v>
      </c>
      <c r="U141" s="14"/>
      <c r="V141" s="14"/>
    </row>
    <row r="142" spans="1:22" s="17" customFormat="1" x14ac:dyDescent="0.2">
      <c r="A142" s="234" t="s">
        <v>203</v>
      </c>
      <c r="B142" s="16">
        <v>893</v>
      </c>
      <c r="C142" s="53" t="s">
        <v>209</v>
      </c>
      <c r="D142" s="170">
        <v>4046.8578051846907</v>
      </c>
      <c r="E142" s="164">
        <v>4882.9861379455024</v>
      </c>
      <c r="F142" s="169">
        <v>20378</v>
      </c>
      <c r="G142" s="169">
        <v>14581</v>
      </c>
      <c r="H142" s="164">
        <f>INDEX('Schools block'!J:J,MATCH($B142,'Schools block'!$B:$B,0))</f>
        <v>2160590</v>
      </c>
      <c r="I142" s="164">
        <f t="shared" si="3"/>
        <v>155826279.231437</v>
      </c>
      <c r="J142" s="49">
        <v>24041033.507262077</v>
      </c>
      <c r="K142" s="75">
        <v>4000</v>
      </c>
      <c r="L142" s="80">
        <v>465</v>
      </c>
      <c r="M142" s="11">
        <v>6000</v>
      </c>
      <c r="N142" s="79">
        <v>-136</v>
      </c>
      <c r="O142" s="50">
        <f>INDEX('High needs'!$J$26:$J$175, MATCH('2018-19 allocations'!$B142, 'High needs'!$B$26:$B$175, 0))</f>
        <v>25085033.507262077</v>
      </c>
      <c r="P142" s="87">
        <v>28.720388852436404</v>
      </c>
      <c r="Q142" s="88">
        <v>34959</v>
      </c>
      <c r="R142" s="11">
        <v>2142380</v>
      </c>
      <c r="S142" s="50">
        <f t="shared" si="4"/>
        <v>3146416.0738923242</v>
      </c>
      <c r="T142" s="54">
        <f t="shared" si="5"/>
        <v>184057728.8125914</v>
      </c>
      <c r="U142" s="14"/>
      <c r="V142" s="14"/>
    </row>
    <row r="143" spans="1:22" s="17" customFormat="1" x14ac:dyDescent="0.2">
      <c r="A143" s="234" t="s">
        <v>203</v>
      </c>
      <c r="B143" s="16">
        <v>334</v>
      </c>
      <c r="C143" s="53" t="s">
        <v>210</v>
      </c>
      <c r="D143" s="170">
        <v>3775.9412967797193</v>
      </c>
      <c r="E143" s="164">
        <v>4817.5846592026037</v>
      </c>
      <c r="F143" s="169">
        <v>18771</v>
      </c>
      <c r="G143" s="169">
        <v>15332</v>
      </c>
      <c r="H143" s="164">
        <f>INDEX('Schools block'!J:J,MATCH($B143,'Schools block'!$B:$B,0))</f>
        <v>3175639.3222199464</v>
      </c>
      <c r="I143" s="164">
        <f t="shared" si="3"/>
        <v>147917041.39896637</v>
      </c>
      <c r="J143" s="49">
        <v>23619045.063896909</v>
      </c>
      <c r="K143" s="75">
        <v>4020.3179996800504</v>
      </c>
      <c r="L143" s="80">
        <v>713</v>
      </c>
      <c r="M143" s="11">
        <v>6000</v>
      </c>
      <c r="N143" s="79">
        <v>26</v>
      </c>
      <c r="O143" s="50">
        <f>INDEX('High needs'!$J$26:$J$175, MATCH('2018-19 allocations'!$B143, 'High needs'!$B$26:$B$175, 0))</f>
        <v>26641531.797668785</v>
      </c>
      <c r="P143" s="87">
        <v>30.904207621194377</v>
      </c>
      <c r="Q143" s="88">
        <v>34103</v>
      </c>
      <c r="R143" s="11">
        <v>1446999.9999999998</v>
      </c>
      <c r="S143" s="50">
        <f t="shared" si="4"/>
        <v>2500926.1925055915</v>
      </c>
      <c r="T143" s="54">
        <f t="shared" si="5"/>
        <v>177059499.38914075</v>
      </c>
      <c r="U143" s="14"/>
      <c r="V143" s="14"/>
    </row>
    <row r="144" spans="1:22" s="17" customFormat="1" x14ac:dyDescent="0.2">
      <c r="A144" s="234" t="s">
        <v>203</v>
      </c>
      <c r="B144" s="16">
        <v>860</v>
      </c>
      <c r="C144" s="53" t="s">
        <v>211</v>
      </c>
      <c r="D144" s="170">
        <v>3847.0808894849006</v>
      </c>
      <c r="E144" s="164">
        <v>4875.0281171671431</v>
      </c>
      <c r="F144" s="169">
        <v>65572</v>
      </c>
      <c r="G144" s="169">
        <v>42689</v>
      </c>
      <c r="H144" s="164">
        <f>INDEX('Schools block'!J:J,MATCH($B144,'Schools block'!$B:$B,0))</f>
        <v>7140707.9323383765</v>
      </c>
      <c r="I144" s="164">
        <f t="shared" si="3"/>
        <v>467511571.3113904</v>
      </c>
      <c r="J144" s="49">
        <v>62129236.062213063</v>
      </c>
      <c r="K144" s="75">
        <v>4000</v>
      </c>
      <c r="L144" s="80">
        <v>2469</v>
      </c>
      <c r="M144" s="11">
        <v>6000</v>
      </c>
      <c r="N144" s="79">
        <v>178</v>
      </c>
      <c r="O144" s="50">
        <f>INDEX('High needs'!$J$26:$J$175, MATCH('2018-19 allocations'!$B144, 'High needs'!$B$26:$B$175, 0))</f>
        <v>73073236.062213063</v>
      </c>
      <c r="P144" s="87">
        <v>29.959230124013157</v>
      </c>
      <c r="Q144" s="88">
        <v>108261</v>
      </c>
      <c r="R144" s="11">
        <v>3190410</v>
      </c>
      <c r="S144" s="50">
        <f t="shared" si="4"/>
        <v>6433826.2124557886</v>
      </c>
      <c r="T144" s="54">
        <f t="shared" si="5"/>
        <v>547018633.58605921</v>
      </c>
      <c r="U144" s="14"/>
      <c r="V144" s="14"/>
    </row>
    <row r="145" spans="1:22" s="17" customFormat="1" x14ac:dyDescent="0.2">
      <c r="A145" s="234" t="s">
        <v>203</v>
      </c>
      <c r="B145" s="16">
        <v>861</v>
      </c>
      <c r="C145" s="53" t="s">
        <v>212</v>
      </c>
      <c r="D145" s="170">
        <v>4077.2316739977582</v>
      </c>
      <c r="E145" s="164">
        <v>5293.2696008709909</v>
      </c>
      <c r="F145" s="169">
        <v>22274</v>
      </c>
      <c r="G145" s="169">
        <v>12051</v>
      </c>
      <c r="H145" s="164">
        <f>INDEX('Schools block'!J:J,MATCH($B145,'Schools block'!$B:$B,0))</f>
        <v>4191840.3254423589</v>
      </c>
      <c r="I145" s="164">
        <f t="shared" ref="I145:I165" si="6">(D145*F145)+(E145*G145)+H145</f>
        <v>158797290.59216475</v>
      </c>
      <c r="J145" s="49">
        <v>28701984.619834322</v>
      </c>
      <c r="K145" s="75">
        <v>4000</v>
      </c>
      <c r="L145" s="80">
        <v>698</v>
      </c>
      <c r="M145" s="11">
        <v>6000</v>
      </c>
      <c r="N145" s="79">
        <v>-171</v>
      </c>
      <c r="O145" s="50">
        <f>INDEX('High needs'!$J$26:$J$175, MATCH('2018-19 allocations'!$B145, 'High needs'!$B$26:$B$175, 0))</f>
        <v>30467984.619834322</v>
      </c>
      <c r="P145" s="87">
        <v>36.288718455746803</v>
      </c>
      <c r="Q145" s="88">
        <v>34325</v>
      </c>
      <c r="R145" s="11">
        <v>4135384</v>
      </c>
      <c r="S145" s="50">
        <f t="shared" ref="S145:S165" si="7">(P145*Q145)+R145</f>
        <v>5380994.2609935086</v>
      </c>
      <c r="T145" s="54">
        <f t="shared" ref="T145:T165" si="8">S145+O145+I145</f>
        <v>194646269.4729926</v>
      </c>
      <c r="U145" s="14"/>
      <c r="V145" s="14"/>
    </row>
    <row r="146" spans="1:22" s="17" customFormat="1" x14ac:dyDescent="0.2">
      <c r="A146" s="234" t="s">
        <v>203</v>
      </c>
      <c r="B146" s="16">
        <v>894</v>
      </c>
      <c r="C146" s="53" t="s">
        <v>213</v>
      </c>
      <c r="D146" s="170">
        <v>3789.8542806700252</v>
      </c>
      <c r="E146" s="164">
        <v>5050.0363001030864</v>
      </c>
      <c r="F146" s="169">
        <v>15548</v>
      </c>
      <c r="G146" s="169">
        <v>8996</v>
      </c>
      <c r="H146" s="164">
        <f>INDEX('Schools block'!J:J,MATCH($B146,'Schools block'!$B:$B,0))</f>
        <v>4583564.3759577405</v>
      </c>
      <c r="I146" s="164">
        <f t="shared" si="6"/>
        <v>108938345.28754266</v>
      </c>
      <c r="J146" s="49">
        <v>18911047.956614062</v>
      </c>
      <c r="K146" s="75">
        <v>4000</v>
      </c>
      <c r="L146" s="80">
        <v>538</v>
      </c>
      <c r="M146" s="11">
        <v>6000</v>
      </c>
      <c r="N146" s="79">
        <v>8</v>
      </c>
      <c r="O146" s="50">
        <f>INDEX('High needs'!$J$26:$J$175, MATCH('2018-19 allocations'!$B146, 'High needs'!$B$26:$B$175, 0))</f>
        <v>21111047.956614062</v>
      </c>
      <c r="P146" s="87">
        <v>42.121994173728815</v>
      </c>
      <c r="Q146" s="88">
        <v>24544</v>
      </c>
      <c r="R146" s="11">
        <v>25000</v>
      </c>
      <c r="S146" s="50">
        <f t="shared" si="7"/>
        <v>1058842.2250000001</v>
      </c>
      <c r="T146" s="54">
        <f t="shared" si="8"/>
        <v>131108235.46915671</v>
      </c>
      <c r="U146" s="14"/>
      <c r="V146" s="14"/>
    </row>
    <row r="147" spans="1:22" s="17" customFormat="1" x14ac:dyDescent="0.2">
      <c r="A147" s="234" t="s">
        <v>203</v>
      </c>
      <c r="B147" s="16">
        <v>335</v>
      </c>
      <c r="C147" s="53" t="s">
        <v>214</v>
      </c>
      <c r="D147" s="170">
        <v>4240.470902882329</v>
      </c>
      <c r="E147" s="164">
        <v>5344.2813594862191</v>
      </c>
      <c r="F147" s="169">
        <v>26017</v>
      </c>
      <c r="G147" s="169">
        <v>16619</v>
      </c>
      <c r="H147" s="164">
        <f>INDEX('Schools block'!J:J,MATCH($B147,'Schools block'!$B:$B,0))</f>
        <v>2175249.5508864149</v>
      </c>
      <c r="I147" s="164">
        <f t="shared" si="6"/>
        <v>201316192.94447747</v>
      </c>
      <c r="J147" s="49">
        <v>28108481.312041953</v>
      </c>
      <c r="K147" s="75">
        <v>4020.3179996800504</v>
      </c>
      <c r="L147" s="80">
        <v>630</v>
      </c>
      <c r="M147" s="11">
        <v>6000</v>
      </c>
      <c r="N147" s="79">
        <v>-20</v>
      </c>
      <c r="O147" s="50">
        <f>INDEX('High needs'!$J$26:$J$175, MATCH('2018-19 allocations'!$B147, 'High needs'!$B$26:$B$175, 0))</f>
        <v>30521281.651840385</v>
      </c>
      <c r="P147" s="87">
        <v>29.86672300613478</v>
      </c>
      <c r="Q147" s="88">
        <v>42636</v>
      </c>
      <c r="R147" s="11">
        <v>38000</v>
      </c>
      <c r="S147" s="50">
        <f t="shared" si="7"/>
        <v>1311397.6020895625</v>
      </c>
      <c r="T147" s="54">
        <f t="shared" si="8"/>
        <v>233148872.19840741</v>
      </c>
      <c r="U147" s="14"/>
      <c r="V147" s="14"/>
    </row>
    <row r="148" spans="1:22" s="17" customFormat="1" x14ac:dyDescent="0.2">
      <c r="A148" s="234" t="s">
        <v>203</v>
      </c>
      <c r="B148" s="16">
        <v>937</v>
      </c>
      <c r="C148" s="53" t="s">
        <v>215</v>
      </c>
      <c r="D148" s="170">
        <v>3763.837407614566</v>
      </c>
      <c r="E148" s="164">
        <v>4923.8249629048278</v>
      </c>
      <c r="F148" s="169">
        <v>43522</v>
      </c>
      <c r="G148" s="169">
        <v>28716</v>
      </c>
      <c r="H148" s="164">
        <f>INDEX('Schools block'!J:J,MATCH($B148,'Schools block'!$B:$B,0))</f>
        <v>5659698.7112232903</v>
      </c>
      <c r="I148" s="164">
        <f t="shared" si="6"/>
        <v>310861988.0001995</v>
      </c>
      <c r="J148" s="49">
        <v>53855622.948388904</v>
      </c>
      <c r="K148" s="75">
        <v>4042.1406799548986</v>
      </c>
      <c r="L148" s="80">
        <v>1531</v>
      </c>
      <c r="M148" s="11">
        <v>6000</v>
      </c>
      <c r="N148" s="79">
        <v>-66</v>
      </c>
      <c r="O148" s="50">
        <f>INDEX('High needs'!$J$26:$J$175, MATCH('2018-19 allocations'!$B148, 'High needs'!$B$26:$B$175, 0))</f>
        <v>59648140.329399854</v>
      </c>
      <c r="P148" s="87">
        <v>38.443525478280129</v>
      </c>
      <c r="Q148" s="88">
        <v>72238</v>
      </c>
      <c r="R148" s="11">
        <v>1597889.35</v>
      </c>
      <c r="S148" s="50">
        <f t="shared" si="7"/>
        <v>4374972.7434999999</v>
      </c>
      <c r="T148" s="54">
        <f t="shared" si="8"/>
        <v>374885101.07309937</v>
      </c>
      <c r="U148" s="14"/>
      <c r="V148" s="14"/>
    </row>
    <row r="149" spans="1:22" s="17" customFormat="1" x14ac:dyDescent="0.2">
      <c r="A149" s="234" t="s">
        <v>203</v>
      </c>
      <c r="B149" s="16">
        <v>336</v>
      </c>
      <c r="C149" s="53" t="s">
        <v>216</v>
      </c>
      <c r="D149" s="170">
        <v>4100.6720571903479</v>
      </c>
      <c r="E149" s="164">
        <v>5493.2365121621879</v>
      </c>
      <c r="F149" s="169">
        <v>23145</v>
      </c>
      <c r="G149" s="169">
        <v>13710</v>
      </c>
      <c r="H149" s="164">
        <f>INDEX('Schools block'!J:J,MATCH($B149,'Schools block'!$B:$B,0))</f>
        <v>6292075.6270915391</v>
      </c>
      <c r="I149" s="164">
        <f t="shared" si="6"/>
        <v>176514402.97250575</v>
      </c>
      <c r="J149" s="49">
        <v>30358424.632883511</v>
      </c>
      <c r="K149" s="75">
        <v>4020.3179996800504</v>
      </c>
      <c r="L149" s="80">
        <v>791</v>
      </c>
      <c r="M149" s="11">
        <v>6000</v>
      </c>
      <c r="N149" s="79">
        <v>14</v>
      </c>
      <c r="O149" s="50">
        <f>INDEX('High needs'!$J$26:$J$175, MATCH('2018-19 allocations'!$B149, 'High needs'!$B$26:$B$175, 0))</f>
        <v>33622496.170630433</v>
      </c>
      <c r="P149" s="87">
        <v>31.769627317969572</v>
      </c>
      <c r="Q149" s="88">
        <v>36855</v>
      </c>
      <c r="R149" s="11">
        <v>760000</v>
      </c>
      <c r="S149" s="50">
        <f t="shared" si="7"/>
        <v>1930869.6148037687</v>
      </c>
      <c r="T149" s="54">
        <f t="shared" si="8"/>
        <v>212067768.75793993</v>
      </c>
      <c r="U149" s="14"/>
      <c r="V149" s="14"/>
    </row>
    <row r="150" spans="1:22" s="17" customFormat="1" x14ac:dyDescent="0.2">
      <c r="A150" s="234" t="s">
        <v>203</v>
      </c>
      <c r="B150" s="16">
        <v>885</v>
      </c>
      <c r="C150" s="53" t="s">
        <v>217</v>
      </c>
      <c r="D150" s="170">
        <v>3845.7244893080483</v>
      </c>
      <c r="E150" s="164">
        <v>4894.0360463020979</v>
      </c>
      <c r="F150" s="169">
        <v>43558</v>
      </c>
      <c r="G150" s="169">
        <v>27867</v>
      </c>
      <c r="H150" s="164">
        <f>INDEX('Schools block'!J:J,MATCH($B150,'Schools block'!$B:$B,0))</f>
        <v>7946135.7691459227</v>
      </c>
      <c r="I150" s="164">
        <f t="shared" si="6"/>
        <v>311840305.57672644</v>
      </c>
      <c r="J150" s="49">
        <v>43863770.312857278</v>
      </c>
      <c r="K150" s="75">
        <v>4000</v>
      </c>
      <c r="L150" s="80">
        <v>1390</v>
      </c>
      <c r="M150" s="11">
        <v>6000</v>
      </c>
      <c r="N150" s="79">
        <v>-118</v>
      </c>
      <c r="O150" s="50">
        <f>INDEX('High needs'!$J$26:$J$175, MATCH('2018-19 allocations'!$B150, 'High needs'!$B$26:$B$175, 0))</f>
        <v>48715770.312857278</v>
      </c>
      <c r="P150" s="87">
        <v>31.384351538451188</v>
      </c>
      <c r="Q150" s="88">
        <v>71425</v>
      </c>
      <c r="R150" s="11">
        <v>1500000</v>
      </c>
      <c r="S150" s="50">
        <f t="shared" si="7"/>
        <v>3741627.308633876</v>
      </c>
      <c r="T150" s="54">
        <f t="shared" si="8"/>
        <v>364297703.19821757</v>
      </c>
      <c r="U150" s="14"/>
      <c r="V150" s="14"/>
    </row>
    <row r="151" spans="1:22" s="17" customFormat="1" x14ac:dyDescent="0.2">
      <c r="A151" s="234" t="s">
        <v>218</v>
      </c>
      <c r="B151" s="16">
        <v>370</v>
      </c>
      <c r="C151" s="53" t="s">
        <v>219</v>
      </c>
      <c r="D151" s="170">
        <v>3994.8462441162433</v>
      </c>
      <c r="E151" s="164">
        <v>4729.0199621872007</v>
      </c>
      <c r="F151" s="169">
        <v>19742</v>
      </c>
      <c r="G151" s="169">
        <v>10893</v>
      </c>
      <c r="H151" s="164">
        <f>INDEX('Schools block'!J:J,MATCH($B151,'Schools block'!$B:$B,0))</f>
        <v>10570572.940095749</v>
      </c>
      <c r="I151" s="164">
        <f t="shared" si="6"/>
        <v>140950041.93954381</v>
      </c>
      <c r="J151" s="49">
        <v>20253948.797085036</v>
      </c>
      <c r="K151" s="75">
        <v>4000</v>
      </c>
      <c r="L151" s="80">
        <v>469</v>
      </c>
      <c r="M151" s="11">
        <v>6000</v>
      </c>
      <c r="N151" s="79">
        <v>-38</v>
      </c>
      <c r="O151" s="50">
        <f>INDEX('High needs'!$J$26:$J$175, MATCH('2018-19 allocations'!$B151, 'High needs'!$B$26:$B$175, 0))</f>
        <v>21901948.797085036</v>
      </c>
      <c r="P151" s="87">
        <v>31.018472891857993</v>
      </c>
      <c r="Q151" s="88">
        <v>30635</v>
      </c>
      <c r="R151" s="11">
        <v>875000</v>
      </c>
      <c r="S151" s="50">
        <f t="shared" si="7"/>
        <v>1825250.9170420696</v>
      </c>
      <c r="T151" s="54">
        <f t="shared" si="8"/>
        <v>164677241.65367091</v>
      </c>
      <c r="U151" s="14"/>
      <c r="V151" s="14"/>
    </row>
    <row r="152" spans="1:22" s="17" customFormat="1" x14ac:dyDescent="0.2">
      <c r="A152" s="234" t="s">
        <v>218</v>
      </c>
      <c r="B152" s="16">
        <v>380</v>
      </c>
      <c r="C152" s="53" t="s">
        <v>220</v>
      </c>
      <c r="D152" s="170">
        <v>4166.586772415435</v>
      </c>
      <c r="E152" s="164">
        <v>5394.406785907081</v>
      </c>
      <c r="F152" s="169">
        <v>55007</v>
      </c>
      <c r="G152" s="169">
        <v>30976</v>
      </c>
      <c r="H152" s="164">
        <f>INDEX('Schools block'!J:J,MATCH($B152,'Schools block'!$B:$B,0))</f>
        <v>15060277.260707745</v>
      </c>
      <c r="I152" s="164">
        <f t="shared" si="6"/>
        <v>411348860.45122135</v>
      </c>
      <c r="J152" s="49">
        <v>62185943.245216385</v>
      </c>
      <c r="K152" s="75">
        <v>4000.971893795554</v>
      </c>
      <c r="L152" s="80">
        <v>1080</v>
      </c>
      <c r="M152" s="11">
        <v>6000</v>
      </c>
      <c r="N152" s="79">
        <v>-144</v>
      </c>
      <c r="O152" s="50">
        <f>INDEX('High needs'!$J$26:$J$175, MATCH('2018-19 allocations'!$B152, 'High needs'!$B$26:$B$175, 0))</f>
        <v>65642992.890515581</v>
      </c>
      <c r="P152" s="87">
        <v>27.815821143868494</v>
      </c>
      <c r="Q152" s="88">
        <v>85983</v>
      </c>
      <c r="R152" s="11">
        <v>439728.74981461139</v>
      </c>
      <c r="S152" s="50">
        <f t="shared" si="7"/>
        <v>2831416.4992278563</v>
      </c>
      <c r="T152" s="54">
        <f t="shared" si="8"/>
        <v>479823269.84096479</v>
      </c>
      <c r="U152" s="14"/>
      <c r="V152" s="14"/>
    </row>
    <row r="153" spans="1:22" s="17" customFormat="1" x14ac:dyDescent="0.2">
      <c r="A153" s="234" t="s">
        <v>218</v>
      </c>
      <c r="B153" s="16">
        <v>381</v>
      </c>
      <c r="C153" s="53" t="s">
        <v>221</v>
      </c>
      <c r="D153" s="170">
        <v>4025.2619580820956</v>
      </c>
      <c r="E153" s="164">
        <v>5060.6960951421697</v>
      </c>
      <c r="F153" s="169">
        <v>19091</v>
      </c>
      <c r="G153" s="169">
        <v>13003</v>
      </c>
      <c r="H153" s="164">
        <f>INDEX('Schools block'!J:J,MATCH($B153,'Schools block'!$B:$B,0))</f>
        <v>3034472.2556165271</v>
      </c>
      <c r="I153" s="164">
        <f t="shared" si="6"/>
        <v>145684979.62249544</v>
      </c>
      <c r="J153" s="49">
        <v>17010734.155305784</v>
      </c>
      <c r="K153" s="75">
        <v>4000.971893795554</v>
      </c>
      <c r="L153" s="80">
        <v>333</v>
      </c>
      <c r="M153" s="11">
        <v>6000</v>
      </c>
      <c r="N153" s="79">
        <v>-39</v>
      </c>
      <c r="O153" s="50">
        <f>INDEX('High needs'!$J$26:$J$175, MATCH('2018-19 allocations'!$B153, 'High needs'!$B$26:$B$175, 0))</f>
        <v>18109057.795939703</v>
      </c>
      <c r="P153" s="87">
        <v>32.079414641743966</v>
      </c>
      <c r="Q153" s="88">
        <v>32095</v>
      </c>
      <c r="R153" s="11">
        <v>1722000</v>
      </c>
      <c r="S153" s="50">
        <f t="shared" si="7"/>
        <v>2751588.8129267725</v>
      </c>
      <c r="T153" s="54">
        <f t="shared" si="8"/>
        <v>166545626.23136193</v>
      </c>
      <c r="U153" s="14"/>
      <c r="V153" s="14"/>
    </row>
    <row r="154" spans="1:22" s="17" customFormat="1" x14ac:dyDescent="0.2">
      <c r="A154" s="234" t="s">
        <v>218</v>
      </c>
      <c r="B154" s="16">
        <v>371</v>
      </c>
      <c r="C154" s="53" t="s">
        <v>222</v>
      </c>
      <c r="D154" s="170">
        <v>3981.9323932268826</v>
      </c>
      <c r="E154" s="164">
        <v>5263.1924990721936</v>
      </c>
      <c r="F154" s="169">
        <v>25867</v>
      </c>
      <c r="G154" s="169">
        <v>15453</v>
      </c>
      <c r="H154" s="164">
        <f>INDEX('Schools block'!J:J,MATCH($B154,'Schools block'!$B:$B,0))</f>
        <v>5570965.8664767649</v>
      </c>
      <c r="I154" s="164">
        <f t="shared" si="6"/>
        <v>189903724.77023917</v>
      </c>
      <c r="J154" s="49">
        <v>27813575.706280477</v>
      </c>
      <c r="K154" s="75">
        <v>4000</v>
      </c>
      <c r="L154" s="80">
        <v>604</v>
      </c>
      <c r="M154" s="11">
        <v>6000</v>
      </c>
      <c r="N154" s="79">
        <v>-90</v>
      </c>
      <c r="O154" s="50">
        <f>INDEX('High needs'!$J$26:$J$175, MATCH('2018-19 allocations'!$B154, 'High needs'!$B$26:$B$175, 0))</f>
        <v>29689575.706280477</v>
      </c>
      <c r="P154" s="87">
        <v>32.257111198337931</v>
      </c>
      <c r="Q154" s="88">
        <v>41320</v>
      </c>
      <c r="R154" s="11">
        <v>213000</v>
      </c>
      <c r="S154" s="50">
        <f t="shared" si="7"/>
        <v>1545863.8347153233</v>
      </c>
      <c r="T154" s="54">
        <f t="shared" si="8"/>
        <v>221139164.31123498</v>
      </c>
      <c r="U154" s="14"/>
      <c r="V154" s="14"/>
    </row>
    <row r="155" spans="1:22" s="17" customFormat="1" x14ac:dyDescent="0.2">
      <c r="A155" s="234" t="s">
        <v>218</v>
      </c>
      <c r="B155" s="16">
        <v>811</v>
      </c>
      <c r="C155" s="53" t="s">
        <v>223</v>
      </c>
      <c r="D155" s="170">
        <v>3827.9084436488038</v>
      </c>
      <c r="E155" s="164">
        <v>4815.6168605800849</v>
      </c>
      <c r="F155" s="169">
        <v>24678</v>
      </c>
      <c r="G155" s="169">
        <v>16662</v>
      </c>
      <c r="H155" s="164">
        <f>INDEX('Schools block'!J:J,MATCH($B155,'Schools block'!$B:$B,0))</f>
        <v>5469449.4755639704</v>
      </c>
      <c r="I155" s="164">
        <f t="shared" si="6"/>
        <v>180172382.17891452</v>
      </c>
      <c r="J155" s="49">
        <v>20906372.716564544</v>
      </c>
      <c r="K155" s="75">
        <v>4000</v>
      </c>
      <c r="L155" s="80">
        <v>390</v>
      </c>
      <c r="M155" s="11">
        <v>6000</v>
      </c>
      <c r="N155" s="79">
        <v>-57</v>
      </c>
      <c r="O155" s="50">
        <f>INDEX('High needs'!$J$26:$J$175, MATCH('2018-19 allocations'!$B155, 'High needs'!$B$26:$B$175, 0))</f>
        <v>22124372.716564544</v>
      </c>
      <c r="P155" s="87">
        <v>35.255660377358502</v>
      </c>
      <c r="Q155" s="88">
        <v>41340</v>
      </c>
      <c r="R155" s="11">
        <v>657590.00000000012</v>
      </c>
      <c r="S155" s="50">
        <f t="shared" si="7"/>
        <v>2115059.0000000005</v>
      </c>
      <c r="T155" s="54">
        <f t="shared" si="8"/>
        <v>204411813.89547905</v>
      </c>
      <c r="U155" s="14"/>
      <c r="V155" s="14"/>
    </row>
    <row r="156" spans="1:22" s="17" customFormat="1" x14ac:dyDescent="0.2">
      <c r="A156" s="234" t="s">
        <v>218</v>
      </c>
      <c r="B156" s="16">
        <v>810</v>
      </c>
      <c r="C156" s="53" t="s">
        <v>224</v>
      </c>
      <c r="D156" s="170">
        <v>4048.8325317840536</v>
      </c>
      <c r="E156" s="164">
        <v>5523.4468429815397</v>
      </c>
      <c r="F156" s="169">
        <v>22928</v>
      </c>
      <c r="G156" s="169">
        <v>12524</v>
      </c>
      <c r="H156" s="164">
        <f>INDEX('Schools block'!J:J,MATCH($B156,'Schools block'!$B:$B,0))</f>
        <v>6322341.9710125886</v>
      </c>
      <c r="I156" s="164">
        <f t="shared" si="6"/>
        <v>168329622.52125818</v>
      </c>
      <c r="J156" s="49">
        <v>25804768.872592997</v>
      </c>
      <c r="K156" s="75">
        <v>4000</v>
      </c>
      <c r="L156" s="80">
        <v>603</v>
      </c>
      <c r="M156" s="11">
        <v>6000</v>
      </c>
      <c r="N156" s="79">
        <v>8</v>
      </c>
      <c r="O156" s="50">
        <f>INDEX('High needs'!$J$26:$J$175, MATCH('2018-19 allocations'!$B156, 'High needs'!$B$26:$B$175, 0))</f>
        <v>28264768.872592997</v>
      </c>
      <c r="P156" s="87">
        <v>48.128455376283419</v>
      </c>
      <c r="Q156" s="88">
        <v>35452</v>
      </c>
      <c r="R156" s="11">
        <v>1151000</v>
      </c>
      <c r="S156" s="50">
        <f t="shared" si="7"/>
        <v>2857250</v>
      </c>
      <c r="T156" s="54">
        <f t="shared" si="8"/>
        <v>199451641.39385116</v>
      </c>
      <c r="U156" s="14"/>
      <c r="V156" s="14"/>
    </row>
    <row r="157" spans="1:22" s="17" customFormat="1" x14ac:dyDescent="0.2">
      <c r="A157" s="234" t="s">
        <v>218</v>
      </c>
      <c r="B157" s="16">
        <v>382</v>
      </c>
      <c r="C157" s="53" t="s">
        <v>225</v>
      </c>
      <c r="D157" s="170">
        <v>4116.7735247767059</v>
      </c>
      <c r="E157" s="164">
        <v>5270.9009370893646</v>
      </c>
      <c r="F157" s="169">
        <v>38100</v>
      </c>
      <c r="G157" s="169">
        <v>23312</v>
      </c>
      <c r="H157" s="164">
        <f>INDEX('Schools block'!J:J,MATCH($B157,'Schools block'!$B:$B,0))</f>
        <v>4400510.4889833443</v>
      </c>
      <c r="I157" s="164">
        <f t="shared" si="6"/>
        <v>284124824.42840308</v>
      </c>
      <c r="J157" s="49">
        <v>31897223.808943875</v>
      </c>
      <c r="K157" s="75">
        <v>4000.971893795554</v>
      </c>
      <c r="L157" s="80">
        <v>755</v>
      </c>
      <c r="M157" s="11">
        <v>6000</v>
      </c>
      <c r="N157" s="79">
        <v>-39</v>
      </c>
      <c r="O157" s="50">
        <f>INDEX('High needs'!$J$26:$J$175, MATCH('2018-19 allocations'!$B157, 'High needs'!$B$26:$B$175, 0))</f>
        <v>34683957.588759519</v>
      </c>
      <c r="P157" s="87">
        <v>34.856583403895002</v>
      </c>
      <c r="Q157" s="88">
        <v>61412</v>
      </c>
      <c r="R157" s="11">
        <v>170400</v>
      </c>
      <c r="S157" s="50">
        <f t="shared" si="7"/>
        <v>2311012.5</v>
      </c>
      <c r="T157" s="54">
        <f t="shared" si="8"/>
        <v>321119794.51716262</v>
      </c>
      <c r="U157" s="14"/>
      <c r="V157" s="14"/>
    </row>
    <row r="158" spans="1:22" s="17" customFormat="1" x14ac:dyDescent="0.2">
      <c r="A158" s="234" t="s">
        <v>218</v>
      </c>
      <c r="B158" s="16">
        <v>383</v>
      </c>
      <c r="C158" s="53" t="s">
        <v>226</v>
      </c>
      <c r="D158" s="170">
        <v>3949.9813749466794</v>
      </c>
      <c r="E158" s="164">
        <v>5233.187400326</v>
      </c>
      <c r="F158" s="169">
        <v>67148</v>
      </c>
      <c r="G158" s="169">
        <v>38537</v>
      </c>
      <c r="H158" s="164">
        <f>INDEX('Schools block'!J:J,MATCH($B158,'Schools block'!$B:$B,0))</f>
        <v>19686684.384392787</v>
      </c>
      <c r="I158" s="164">
        <f t="shared" si="6"/>
        <v>486591376.59567553</v>
      </c>
      <c r="J158" s="49">
        <v>61742664.563660696</v>
      </c>
      <c r="K158" s="75">
        <v>4000.971893795554</v>
      </c>
      <c r="L158" s="80">
        <v>1189</v>
      </c>
      <c r="M158" s="11">
        <v>6000</v>
      </c>
      <c r="N158" s="79">
        <v>-27</v>
      </c>
      <c r="O158" s="50">
        <f>INDEX('High needs'!$J$26:$J$175, MATCH('2018-19 allocations'!$B158, 'High needs'!$B$26:$B$175, 0))</f>
        <v>66337820.145383611</v>
      </c>
      <c r="P158" s="87">
        <v>31.99831689870576</v>
      </c>
      <c r="Q158" s="88">
        <v>105685</v>
      </c>
      <c r="R158" s="11">
        <v>1702740</v>
      </c>
      <c r="S158" s="50">
        <f t="shared" si="7"/>
        <v>5084482.1214397177</v>
      </c>
      <c r="T158" s="54">
        <f t="shared" si="8"/>
        <v>558013678.86249888</v>
      </c>
      <c r="U158" s="14"/>
      <c r="V158" s="14"/>
    </row>
    <row r="159" spans="1:22" s="17" customFormat="1" x14ac:dyDescent="0.2">
      <c r="A159" s="234" t="s">
        <v>218</v>
      </c>
      <c r="B159" s="16">
        <v>812</v>
      </c>
      <c r="C159" s="53" t="s">
        <v>227</v>
      </c>
      <c r="D159" s="170">
        <v>4151.3139795693032</v>
      </c>
      <c r="E159" s="164">
        <v>5387.8914484475299</v>
      </c>
      <c r="F159" s="169">
        <v>13404</v>
      </c>
      <c r="G159" s="169">
        <v>8086</v>
      </c>
      <c r="H159" s="164">
        <f>INDEX('Schools block'!J:J,MATCH($B159,'Schools block'!$B:$B,0))</f>
        <v>712295</v>
      </c>
      <c r="I159" s="164">
        <f t="shared" si="6"/>
        <v>99922997.834293664</v>
      </c>
      <c r="J159" s="49">
        <v>16160190.037935212</v>
      </c>
      <c r="K159" s="75">
        <v>4000</v>
      </c>
      <c r="L159" s="80">
        <v>341</v>
      </c>
      <c r="M159" s="11">
        <v>6000</v>
      </c>
      <c r="N159" s="79">
        <v>7</v>
      </c>
      <c r="O159" s="50">
        <f>INDEX('High needs'!$J$26:$J$175, MATCH('2018-19 allocations'!$B159, 'High needs'!$B$26:$B$175, 0))</f>
        <v>17566190.037935212</v>
      </c>
      <c r="P159" s="87">
        <v>46.277338296882277</v>
      </c>
      <c r="Q159" s="88">
        <v>21490</v>
      </c>
      <c r="R159" s="11">
        <v>434000</v>
      </c>
      <c r="S159" s="50">
        <f t="shared" si="7"/>
        <v>1428500</v>
      </c>
      <c r="T159" s="54">
        <f t="shared" si="8"/>
        <v>118917687.87222888</v>
      </c>
      <c r="U159" s="14"/>
      <c r="V159" s="14"/>
    </row>
    <row r="160" spans="1:22" s="17" customFormat="1" x14ac:dyDescent="0.2">
      <c r="A160" s="234" t="s">
        <v>218</v>
      </c>
      <c r="B160" s="16">
        <v>813</v>
      </c>
      <c r="C160" s="53" t="s">
        <v>228</v>
      </c>
      <c r="D160" s="170">
        <v>3981.2198788284136</v>
      </c>
      <c r="E160" s="164">
        <v>5124.5594187490806</v>
      </c>
      <c r="F160" s="169">
        <v>13688</v>
      </c>
      <c r="G160" s="169">
        <v>8897</v>
      </c>
      <c r="H160" s="164">
        <f>INDEX('Schools block'!J:J,MATCH($B160,'Schools block'!$B:$B,0))</f>
        <v>1879687.4999999991</v>
      </c>
      <c r="I160" s="164">
        <f t="shared" si="6"/>
        <v>101967830.3500139</v>
      </c>
      <c r="J160" s="49">
        <v>14960815.171314303</v>
      </c>
      <c r="K160" s="75">
        <v>4000</v>
      </c>
      <c r="L160" s="80">
        <v>343</v>
      </c>
      <c r="M160" s="11">
        <v>6000</v>
      </c>
      <c r="N160" s="79">
        <v>-20</v>
      </c>
      <c r="O160" s="50">
        <f>INDEX('High needs'!$J$26:$J$175, MATCH('2018-19 allocations'!$B160, 'High needs'!$B$26:$B$175, 0))</f>
        <v>16212815.171314303</v>
      </c>
      <c r="P160" s="87">
        <v>32.158969359356973</v>
      </c>
      <c r="Q160" s="88">
        <v>22585</v>
      </c>
      <c r="R160" s="11">
        <v>365000</v>
      </c>
      <c r="S160" s="50">
        <f t="shared" si="7"/>
        <v>1091310.3229810772</v>
      </c>
      <c r="T160" s="54">
        <f t="shared" si="8"/>
        <v>119271955.84430927</v>
      </c>
      <c r="U160" s="14"/>
      <c r="V160" s="14"/>
    </row>
    <row r="161" spans="1:22" s="17" customFormat="1" x14ac:dyDescent="0.2">
      <c r="A161" s="234" t="s">
        <v>218</v>
      </c>
      <c r="B161" s="16">
        <v>815</v>
      </c>
      <c r="C161" s="53" t="s">
        <v>229</v>
      </c>
      <c r="D161" s="170">
        <v>4034.3418113058888</v>
      </c>
      <c r="E161" s="164">
        <v>4897.167597998463</v>
      </c>
      <c r="F161" s="169">
        <v>42747</v>
      </c>
      <c r="G161" s="169">
        <v>30822</v>
      </c>
      <c r="H161" s="164">
        <f>INDEX('Schools block'!J:J,MATCH($B161,'Schools block'!$B:$B,0))</f>
        <v>8108500.616523508</v>
      </c>
      <c r="I161" s="164">
        <f t="shared" si="6"/>
        <v>331505009.72992492</v>
      </c>
      <c r="J161" s="49">
        <v>45385707.317543894</v>
      </c>
      <c r="K161" s="75">
        <v>4000</v>
      </c>
      <c r="L161" s="80">
        <v>849</v>
      </c>
      <c r="M161" s="11">
        <v>6000</v>
      </c>
      <c r="N161" s="79">
        <v>-123</v>
      </c>
      <c r="O161" s="50">
        <f>INDEX('High needs'!$J$26:$J$175, MATCH('2018-19 allocations'!$B161, 'High needs'!$B$26:$B$175, 0))</f>
        <v>48043707.317543894</v>
      </c>
      <c r="P161" s="87">
        <v>34.080881213554626</v>
      </c>
      <c r="Q161" s="88">
        <v>73569</v>
      </c>
      <c r="R161" s="11">
        <v>1788000</v>
      </c>
      <c r="S161" s="50">
        <f t="shared" si="7"/>
        <v>4295296.3499999996</v>
      </c>
      <c r="T161" s="54">
        <f t="shared" si="8"/>
        <v>383844013.39746881</v>
      </c>
      <c r="U161" s="14"/>
      <c r="V161" s="14"/>
    </row>
    <row r="162" spans="1:22" s="17" customFormat="1" x14ac:dyDescent="0.2">
      <c r="A162" s="234" t="s">
        <v>218</v>
      </c>
      <c r="B162" s="16">
        <v>372</v>
      </c>
      <c r="C162" s="53" t="s">
        <v>230</v>
      </c>
      <c r="D162" s="170">
        <v>3958.5404603298684</v>
      </c>
      <c r="E162" s="164">
        <v>5462.3732550169107</v>
      </c>
      <c r="F162" s="169">
        <v>23076</v>
      </c>
      <c r="G162" s="169">
        <v>15951</v>
      </c>
      <c r="H162" s="164">
        <f>INDEX('Schools block'!J:J,MATCH($B162,'Schools block'!$B:$B,0))</f>
        <v>6344230.6524817403</v>
      </c>
      <c r="I162" s="164">
        <f t="shared" si="6"/>
        <v>184821826.10582852</v>
      </c>
      <c r="J162" s="49">
        <v>26395889.688636076</v>
      </c>
      <c r="K162" s="75">
        <v>4000</v>
      </c>
      <c r="L162" s="80">
        <v>673</v>
      </c>
      <c r="M162" s="11">
        <v>6000</v>
      </c>
      <c r="N162" s="79">
        <v>29.5</v>
      </c>
      <c r="O162" s="50">
        <f>INDEX('High needs'!$J$26:$J$175, MATCH('2018-19 allocations'!$B162, 'High needs'!$B$26:$B$175, 0))</f>
        <v>29264889.688636076</v>
      </c>
      <c r="P162" s="87">
        <v>27.453236660172394</v>
      </c>
      <c r="Q162" s="88">
        <v>39027</v>
      </c>
      <c r="R162" s="11">
        <v>0</v>
      </c>
      <c r="S162" s="50">
        <f t="shared" si="7"/>
        <v>1071417.4671365479</v>
      </c>
      <c r="T162" s="54">
        <f t="shared" si="8"/>
        <v>215158133.26160115</v>
      </c>
      <c r="U162" s="14"/>
      <c r="V162" s="14"/>
    </row>
    <row r="163" spans="1:22" s="17" customFormat="1" x14ac:dyDescent="0.2">
      <c r="A163" s="234" t="s">
        <v>218</v>
      </c>
      <c r="B163" s="16">
        <v>373</v>
      </c>
      <c r="C163" s="53" t="s">
        <v>231</v>
      </c>
      <c r="D163" s="170">
        <v>4000.9733245497787</v>
      </c>
      <c r="E163" s="164">
        <v>4877.2235270404999</v>
      </c>
      <c r="F163" s="169">
        <v>43954</v>
      </c>
      <c r="G163" s="169">
        <v>26318</v>
      </c>
      <c r="H163" s="164">
        <f>INDEX('Schools block'!J:J,MATCH($B163,'Schools block'!$B:$B,0))</f>
        <v>13704253.389335575</v>
      </c>
      <c r="I163" s="164">
        <f t="shared" si="6"/>
        <v>317921803.68124843</v>
      </c>
      <c r="J163" s="49">
        <v>49640225.83765398</v>
      </c>
      <c r="K163" s="75">
        <v>4000</v>
      </c>
      <c r="L163" s="80">
        <v>1096</v>
      </c>
      <c r="M163" s="11">
        <v>6000</v>
      </c>
      <c r="N163" s="79">
        <v>-48.5</v>
      </c>
      <c r="O163" s="50">
        <f>INDEX('High needs'!$J$26:$J$175, MATCH('2018-19 allocations'!$B163, 'High needs'!$B$26:$B$175, 0))</f>
        <v>53733225.83765398</v>
      </c>
      <c r="P163" s="87">
        <v>28.859340683529812</v>
      </c>
      <c r="Q163" s="88">
        <v>70272</v>
      </c>
      <c r="R163" s="11">
        <v>5929000</v>
      </c>
      <c r="S163" s="50">
        <f t="shared" si="7"/>
        <v>7957003.5885130074</v>
      </c>
      <c r="T163" s="54">
        <f t="shared" si="8"/>
        <v>379612033.10741544</v>
      </c>
      <c r="U163" s="14"/>
      <c r="V163" s="14"/>
    </row>
    <row r="164" spans="1:22" s="17" customFormat="1" x14ac:dyDescent="0.2">
      <c r="A164" s="234" t="s">
        <v>218</v>
      </c>
      <c r="B164" s="16">
        <v>384</v>
      </c>
      <c r="C164" s="53" t="s">
        <v>232</v>
      </c>
      <c r="D164" s="170">
        <v>4117.0597127693409</v>
      </c>
      <c r="E164" s="164">
        <v>5137.6918190028409</v>
      </c>
      <c r="F164" s="169">
        <v>28097</v>
      </c>
      <c r="G164" s="169">
        <v>17871</v>
      </c>
      <c r="H164" s="164">
        <f>INDEX('Schools block'!J:J,MATCH($B164,'Schools block'!$B:$B,0))</f>
        <v>2058098.1422000001</v>
      </c>
      <c r="I164" s="164">
        <f t="shared" si="6"/>
        <v>209550815.38927996</v>
      </c>
      <c r="J164" s="49">
        <v>26710927.914218534</v>
      </c>
      <c r="K164" s="75">
        <v>4000.971893795554</v>
      </c>
      <c r="L164" s="80">
        <v>483</v>
      </c>
      <c r="M164" s="11">
        <v>6000</v>
      </c>
      <c r="N164" s="79">
        <v>-1.5</v>
      </c>
      <c r="O164" s="50">
        <f>INDEX('High needs'!$J$26:$J$175, MATCH('2018-19 allocations'!$B164, 'High needs'!$B$26:$B$175, 0))</f>
        <v>28634397.338921785</v>
      </c>
      <c r="P164" s="87">
        <v>30.484701238822115</v>
      </c>
      <c r="Q164" s="88">
        <v>45968</v>
      </c>
      <c r="R164" s="11">
        <v>205000.00000000003</v>
      </c>
      <c r="S164" s="50">
        <f t="shared" si="7"/>
        <v>1606320.7465461751</v>
      </c>
      <c r="T164" s="54">
        <f t="shared" si="8"/>
        <v>239791533.47474793</v>
      </c>
      <c r="U164" s="14"/>
      <c r="V164" s="14"/>
    </row>
    <row r="165" spans="1:22" s="17" customFormat="1" ht="15.75" thickBot="1" x14ac:dyDescent="0.25">
      <c r="A165" s="235" t="s">
        <v>218</v>
      </c>
      <c r="B165" s="236">
        <v>816</v>
      </c>
      <c r="C165" s="237" t="s">
        <v>233</v>
      </c>
      <c r="D165" s="238">
        <v>3548.3593009480014</v>
      </c>
      <c r="E165" s="239">
        <v>4704.2825285866347</v>
      </c>
      <c r="F165" s="240">
        <v>13722</v>
      </c>
      <c r="G165" s="240">
        <v>8640</v>
      </c>
      <c r="H165" s="239">
        <f>INDEX('Schools block'!J:J,MATCH($B165,'Schools block'!$B:$B,0))</f>
        <v>3508121.145873188</v>
      </c>
      <c r="I165" s="239">
        <f t="shared" si="6"/>
        <v>92843708.520470187</v>
      </c>
      <c r="J165" s="241">
        <v>16379239.72339391</v>
      </c>
      <c r="K165" s="84">
        <v>4000</v>
      </c>
      <c r="L165" s="85">
        <v>243</v>
      </c>
      <c r="M165" s="51">
        <v>6000</v>
      </c>
      <c r="N165" s="86">
        <v>186</v>
      </c>
      <c r="O165" s="242">
        <f>INDEX('High needs'!$J$26:$J$175, MATCH('2018-19 allocations'!$B165, 'High needs'!$B$26:$B$175, 0))</f>
        <v>18467239.72339391</v>
      </c>
      <c r="P165" s="243">
        <v>30.901852328225857</v>
      </c>
      <c r="Q165" s="244">
        <v>22362</v>
      </c>
      <c r="R165" s="51">
        <v>2953830</v>
      </c>
      <c r="S165" s="242">
        <f t="shared" si="7"/>
        <v>3644857.2217637869</v>
      </c>
      <c r="T165" s="245">
        <f t="shared" si="8"/>
        <v>114955805.46562788</v>
      </c>
      <c r="U165" s="14"/>
      <c r="V165" s="14"/>
    </row>
    <row r="166" spans="1:22" x14ac:dyDescent="0.2">
      <c r="M166" s="2"/>
      <c r="N166" s="18"/>
      <c r="U166" s="2"/>
    </row>
  </sheetData>
  <mergeCells count="15">
    <mergeCell ref="A3:J3"/>
    <mergeCell ref="A4:J4"/>
    <mergeCell ref="G1:H1"/>
    <mergeCell ref="J11:O11"/>
    <mergeCell ref="P11:S11"/>
    <mergeCell ref="P10:S10"/>
    <mergeCell ref="A5:J5"/>
    <mergeCell ref="G2:L2"/>
    <mergeCell ref="A12:A14"/>
    <mergeCell ref="B12:B14"/>
    <mergeCell ref="C12:C14"/>
    <mergeCell ref="D11:I11"/>
    <mergeCell ref="A7:J7"/>
    <mergeCell ref="D10:I10"/>
    <mergeCell ref="J10:O10"/>
  </mergeCells>
  <hyperlinks>
    <hyperlink ref="A4" r:id="rId1" xr:uid="{1CC7EA5F-8544-4F76-94B4-7E227C5425D9}"/>
  </hyperlinks>
  <pageMargins left="0.7" right="0.7" top="0.75" bottom="0.75" header="0.3" footer="0.3"/>
  <pageSetup paperSize="8" scale="38" fitToHeight="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165"/>
  <sheetViews>
    <sheetView showGridLines="0" zoomScale="70" zoomScaleNormal="70" workbookViewId="0"/>
  </sheetViews>
  <sheetFormatPr defaultColWidth="7" defaultRowHeight="15" x14ac:dyDescent="0.2"/>
  <cols>
    <col min="1" max="1" width="25.33203125" style="2" customWidth="1"/>
    <col min="2" max="2" width="9.6640625" style="2" customWidth="1"/>
    <col min="3" max="3" width="23.6640625" style="2" customWidth="1"/>
    <col min="4" max="4" width="21.6640625" style="18" customWidth="1"/>
    <col min="5" max="5" width="38" style="18" customWidth="1"/>
    <col min="6" max="6" width="23.33203125" style="18" customWidth="1"/>
    <col min="7" max="7" width="26.109375" style="18" customWidth="1"/>
    <col min="8" max="8" width="21.44140625" style="18" customWidth="1"/>
    <col min="9" max="9" width="21.21875" style="18" customWidth="1"/>
    <col min="10" max="10" width="19.88671875" style="18" customWidth="1"/>
    <col min="11" max="11" width="23.6640625" style="18" customWidth="1"/>
    <col min="12" max="12" width="19.88671875" style="2" customWidth="1"/>
    <col min="13" max="13" width="21.5546875" style="18" customWidth="1"/>
    <col min="14" max="14" width="20.6640625" style="18" customWidth="1"/>
    <col min="15" max="15" width="19.88671875" style="18" customWidth="1"/>
    <col min="16" max="16" width="23.6640625" style="18" customWidth="1"/>
    <col min="17" max="17" width="19.88671875" style="2" customWidth="1"/>
    <col min="18" max="18" width="28.6640625" style="4" bestFit="1" customWidth="1"/>
    <col min="19" max="19" width="20.44140625" style="4" customWidth="1"/>
    <col min="20" max="20" width="19.88671875" style="4" customWidth="1"/>
    <col min="21" max="21" width="23.6640625" style="4" customWidth="1"/>
    <col min="22" max="22" width="19.88671875" style="4" customWidth="1"/>
    <col min="23" max="16384" width="7" style="4"/>
  </cols>
  <sheetData>
    <row r="1" spans="1:22" ht="25.35" customHeight="1" x14ac:dyDescent="0.2">
      <c r="A1" s="1" t="s">
        <v>234</v>
      </c>
      <c r="D1" s="2"/>
      <c r="E1" s="2"/>
      <c r="F1" s="299" t="s">
        <v>17</v>
      </c>
      <c r="G1" s="301" t="s">
        <v>235</v>
      </c>
      <c r="H1" s="303" t="s">
        <v>236</v>
      </c>
      <c r="I1" s="305" t="s">
        <v>237</v>
      </c>
      <c r="J1" s="307" t="s">
        <v>238</v>
      </c>
      <c r="K1" s="297" t="s">
        <v>19</v>
      </c>
      <c r="M1" s="2"/>
      <c r="N1" s="2"/>
      <c r="O1" s="2"/>
      <c r="P1" s="2"/>
    </row>
    <row r="2" spans="1:22" ht="27" thickBot="1" x14ac:dyDescent="0.25">
      <c r="A2" s="1" t="s">
        <v>21</v>
      </c>
      <c r="D2" s="2"/>
      <c r="E2" s="2"/>
      <c r="F2" s="300"/>
      <c r="G2" s="302"/>
      <c r="H2" s="304"/>
      <c r="I2" s="306"/>
      <c r="J2" s="307"/>
      <c r="K2" s="298"/>
      <c r="M2" s="2"/>
      <c r="N2" s="2"/>
      <c r="O2" s="2"/>
      <c r="P2" s="2"/>
    </row>
    <row r="3" spans="1:22" s="68" customFormat="1" ht="16.5" thickTop="1" x14ac:dyDescent="0.25">
      <c r="A3" s="269" t="s">
        <v>433</v>
      </c>
      <c r="B3" s="270"/>
      <c r="C3" s="270"/>
      <c r="D3" s="270"/>
      <c r="E3" s="270"/>
      <c r="F3" s="270"/>
      <c r="G3" s="270"/>
      <c r="H3" s="270"/>
      <c r="I3" s="270"/>
      <c r="J3" s="271"/>
    </row>
    <row r="4" spans="1:22" s="68" customFormat="1" ht="16.5" thickBot="1" x14ac:dyDescent="0.3">
      <c r="A4" s="272" t="s">
        <v>432</v>
      </c>
      <c r="B4" s="273"/>
      <c r="C4" s="273"/>
      <c r="D4" s="273"/>
      <c r="E4" s="273"/>
      <c r="F4" s="273"/>
      <c r="G4" s="273"/>
      <c r="H4" s="273"/>
      <c r="I4" s="273"/>
      <c r="J4" s="274"/>
    </row>
    <row r="5" spans="1:22" ht="15" customHeight="1" thickTop="1" x14ac:dyDescent="0.2">
      <c r="A5" s="56"/>
      <c r="B5" s="57"/>
      <c r="C5" s="57"/>
      <c r="D5" s="57"/>
      <c r="E5" s="57"/>
      <c r="F5" s="57"/>
      <c r="G5" s="57"/>
      <c r="H5" s="57"/>
      <c r="I5" s="57"/>
      <c r="J5" s="57"/>
      <c r="K5" s="58"/>
      <c r="M5" s="2"/>
      <c r="N5" s="2"/>
      <c r="O5" s="2"/>
      <c r="P5" s="2"/>
    </row>
    <row r="6" spans="1:22" ht="15" customHeight="1" x14ac:dyDescent="0.2">
      <c r="A6" s="59"/>
      <c r="B6" s="60"/>
      <c r="C6" s="60"/>
      <c r="D6" s="60"/>
      <c r="E6" s="60"/>
      <c r="F6" s="60"/>
      <c r="G6" s="60"/>
      <c r="H6" s="60"/>
      <c r="I6" s="60"/>
      <c r="J6" s="60"/>
      <c r="K6" s="61"/>
      <c r="M6" s="2"/>
      <c r="N6" s="2"/>
      <c r="O6" s="2"/>
      <c r="P6" s="2"/>
    </row>
    <row r="7" spans="1:22" ht="142.5" customHeight="1" x14ac:dyDescent="0.2">
      <c r="A7" s="308" t="s">
        <v>239</v>
      </c>
      <c r="B7" s="309"/>
      <c r="C7" s="309"/>
      <c r="D7" s="309"/>
      <c r="E7" s="309"/>
      <c r="F7" s="309"/>
      <c r="G7" s="309"/>
      <c r="H7" s="309"/>
      <c r="I7" s="309"/>
      <c r="J7" s="309"/>
      <c r="K7" s="310"/>
      <c r="M7" s="2"/>
      <c r="N7" s="2"/>
      <c r="O7" s="2"/>
      <c r="P7" s="2"/>
    </row>
    <row r="8" spans="1:22" ht="39.75" customHeight="1" thickBot="1" x14ac:dyDescent="0.45">
      <c r="A8" s="62" t="s">
        <v>23</v>
      </c>
      <c r="B8" s="63"/>
      <c r="C8" s="63"/>
      <c r="D8" s="63"/>
      <c r="E8" s="63"/>
      <c r="F8" s="63"/>
      <c r="G8" s="63"/>
      <c r="H8" s="63"/>
      <c r="I8" s="63"/>
      <c r="J8" s="63"/>
      <c r="K8" s="64"/>
      <c r="M8" s="2"/>
      <c r="N8" s="2"/>
      <c r="O8" s="2"/>
      <c r="P8" s="2"/>
    </row>
    <row r="9" spans="1:22" ht="20.25" customHeight="1" thickBot="1" x14ac:dyDescent="0.25">
      <c r="A9" s="5"/>
      <c r="B9" s="6"/>
      <c r="C9" s="6"/>
      <c r="D9" s="6"/>
      <c r="E9" s="6"/>
      <c r="F9" s="6"/>
      <c r="G9" s="6"/>
      <c r="H9" s="2"/>
      <c r="I9" s="2"/>
      <c r="J9" s="2"/>
      <c r="K9" s="2"/>
      <c r="M9" s="6"/>
      <c r="N9" s="6"/>
      <c r="O9" s="2"/>
      <c r="P9" s="2"/>
    </row>
    <row r="10" spans="1:22" s="7" customFormat="1" ht="76.5" customHeight="1" thickBot="1" x14ac:dyDescent="0.25">
      <c r="D10" s="285" t="s">
        <v>240</v>
      </c>
      <c r="E10" s="286"/>
      <c r="F10" s="286"/>
      <c r="G10" s="286"/>
      <c r="H10" s="285" t="s">
        <v>241</v>
      </c>
      <c r="I10" s="286"/>
      <c r="J10" s="286"/>
      <c r="K10" s="286"/>
      <c r="L10" s="287"/>
      <c r="M10" s="285" t="s">
        <v>242</v>
      </c>
      <c r="N10" s="286"/>
      <c r="O10" s="286"/>
      <c r="P10" s="286"/>
      <c r="Q10" s="287"/>
      <c r="R10" s="285" t="s">
        <v>243</v>
      </c>
      <c r="S10" s="286"/>
      <c r="T10" s="286"/>
      <c r="U10" s="286"/>
      <c r="V10" s="287"/>
    </row>
    <row r="11" spans="1:22" s="7" customFormat="1" ht="44.25" customHeight="1" x14ac:dyDescent="0.2">
      <c r="D11" s="288" t="s">
        <v>244</v>
      </c>
      <c r="E11" s="289"/>
      <c r="F11" s="289"/>
      <c r="G11" s="290"/>
      <c r="H11" s="294" t="s">
        <v>18</v>
      </c>
      <c r="I11" s="295"/>
      <c r="J11" s="295"/>
      <c r="K11" s="295"/>
      <c r="L11" s="296"/>
      <c r="M11" s="282" t="s">
        <v>237</v>
      </c>
      <c r="N11" s="283"/>
      <c r="O11" s="283"/>
      <c r="P11" s="283"/>
      <c r="Q11" s="284"/>
      <c r="R11" s="291" t="s">
        <v>245</v>
      </c>
      <c r="S11" s="292"/>
      <c r="T11" s="292"/>
      <c r="U11" s="292"/>
      <c r="V11" s="293"/>
    </row>
    <row r="12" spans="1:22" s="7" customFormat="1" ht="139.5" customHeight="1" x14ac:dyDescent="0.2">
      <c r="A12" s="281" t="s">
        <v>32</v>
      </c>
      <c r="B12" s="281" t="s">
        <v>33</v>
      </c>
      <c r="C12" s="281" t="s">
        <v>34</v>
      </c>
      <c r="D12" s="121" t="s">
        <v>246</v>
      </c>
      <c r="E12" s="121" t="s">
        <v>247</v>
      </c>
      <c r="F12" s="121" t="s">
        <v>248</v>
      </c>
      <c r="G12" s="121" t="s">
        <v>249</v>
      </c>
      <c r="H12" s="123" t="s">
        <v>250</v>
      </c>
      <c r="I12" s="123" t="s">
        <v>251</v>
      </c>
      <c r="J12" s="123" t="s">
        <v>252</v>
      </c>
      <c r="K12" s="123" t="s">
        <v>253</v>
      </c>
      <c r="L12" s="123" t="s">
        <v>254</v>
      </c>
      <c r="M12" s="125" t="s">
        <v>255</v>
      </c>
      <c r="N12" s="125" t="s">
        <v>256</v>
      </c>
      <c r="O12" s="125" t="s">
        <v>257</v>
      </c>
      <c r="P12" s="125" t="s">
        <v>258</v>
      </c>
      <c r="Q12" s="125" t="s">
        <v>259</v>
      </c>
      <c r="R12" s="96" t="s">
        <v>260</v>
      </c>
      <c r="S12" s="96" t="s">
        <v>261</v>
      </c>
      <c r="T12" s="96" t="s">
        <v>262</v>
      </c>
      <c r="U12" s="96" t="s">
        <v>263</v>
      </c>
      <c r="V12" s="96" t="s">
        <v>264</v>
      </c>
    </row>
    <row r="13" spans="1:22" s="2" customFormat="1" ht="21.75" customHeight="1" x14ac:dyDescent="0.2">
      <c r="A13" s="252"/>
      <c r="B13" s="252"/>
      <c r="C13" s="252"/>
      <c r="D13" s="121" t="s">
        <v>52</v>
      </c>
      <c r="E13" s="121" t="s">
        <v>53</v>
      </c>
      <c r="F13" s="121" t="s">
        <v>265</v>
      </c>
      <c r="G13" s="121" t="s">
        <v>266</v>
      </c>
      <c r="H13" s="123" t="s">
        <v>56</v>
      </c>
      <c r="I13" s="123" t="s">
        <v>57</v>
      </c>
      <c r="J13" s="123" t="s">
        <v>58</v>
      </c>
      <c r="K13" s="123" t="s">
        <v>59</v>
      </c>
      <c r="L13" s="123" t="s">
        <v>267</v>
      </c>
      <c r="M13" s="125" t="s">
        <v>61</v>
      </c>
      <c r="N13" s="125" t="s">
        <v>268</v>
      </c>
      <c r="O13" s="125" t="s">
        <v>63</v>
      </c>
      <c r="P13" s="125" t="s">
        <v>64</v>
      </c>
      <c r="Q13" s="125" t="s">
        <v>269</v>
      </c>
      <c r="R13" s="96" t="s">
        <v>270</v>
      </c>
      <c r="S13" s="96" t="s">
        <v>67</v>
      </c>
      <c r="T13" s="96" t="s">
        <v>68</v>
      </c>
      <c r="U13" s="96" t="s">
        <v>271</v>
      </c>
      <c r="V13" s="96" t="s">
        <v>272</v>
      </c>
    </row>
    <row r="14" spans="1:22" s="8" customFormat="1" ht="48" customHeight="1" x14ac:dyDescent="0.2">
      <c r="A14" s="253"/>
      <c r="B14" s="253"/>
      <c r="C14" s="253"/>
      <c r="D14" s="121" t="s">
        <v>273</v>
      </c>
      <c r="E14" s="121" t="s">
        <v>274</v>
      </c>
      <c r="F14" s="121" t="s">
        <v>275</v>
      </c>
      <c r="G14" s="122" t="s">
        <v>276</v>
      </c>
      <c r="H14" s="124" t="s">
        <v>277</v>
      </c>
      <c r="I14" s="124" t="s">
        <v>278</v>
      </c>
      <c r="J14" s="124" t="s">
        <v>279</v>
      </c>
      <c r="K14" s="124" t="s">
        <v>280</v>
      </c>
      <c r="L14" s="124" t="s">
        <v>281</v>
      </c>
      <c r="M14" s="126" t="s">
        <v>282</v>
      </c>
      <c r="N14" s="126" t="s">
        <v>283</v>
      </c>
      <c r="O14" s="126" t="s">
        <v>284</v>
      </c>
      <c r="P14" s="126" t="s">
        <v>285</v>
      </c>
      <c r="Q14" s="126" t="s">
        <v>286</v>
      </c>
      <c r="R14" s="127" t="s">
        <v>287</v>
      </c>
      <c r="S14" s="127" t="s">
        <v>288</v>
      </c>
      <c r="T14" s="127" t="s">
        <v>289</v>
      </c>
      <c r="U14" s="96" t="s">
        <v>290</v>
      </c>
      <c r="V14" s="127" t="s">
        <v>291</v>
      </c>
    </row>
    <row r="15" spans="1:22" s="7" customFormat="1" ht="15.75" x14ac:dyDescent="0.25">
      <c r="A15" s="139"/>
      <c r="B15" s="140"/>
      <c r="C15" s="139" t="s">
        <v>73</v>
      </c>
      <c r="D15" s="143">
        <f>SUM(D16:D165)</f>
        <v>32608871016.732876</v>
      </c>
      <c r="E15" s="143">
        <f>SUM(E16:E165)</f>
        <v>5844252862.5010691</v>
      </c>
      <c r="F15" s="143">
        <f t="shared" ref="F15:G15" si="0">SUM(F16:F165)</f>
        <v>465274343.02507174</v>
      </c>
      <c r="G15" s="143">
        <f t="shared" si="0"/>
        <v>38918398222.259018</v>
      </c>
      <c r="H15" s="143">
        <f t="shared" ref="H15" si="1">SUM(H16:H165)</f>
        <v>33217230347.226093</v>
      </c>
      <c r="I15" s="143">
        <f t="shared" ref="I15" si="2">SUM(I16:I165)</f>
        <v>5967936075.1054668</v>
      </c>
      <c r="J15" s="143">
        <f t="shared" ref="J15" si="3">SUM(J16:J165)</f>
        <v>465507343.02507156</v>
      </c>
      <c r="K15" s="143">
        <f t="shared" ref="K15" si="4">SUM(K16:K165)</f>
        <v>39650673765.356621</v>
      </c>
      <c r="L15" s="147">
        <f>(K15-G15)/G15</f>
        <v>1.8815664995143214E-2</v>
      </c>
      <c r="M15" s="143">
        <f>SUM(M16:M165)</f>
        <v>33637990602.142265</v>
      </c>
      <c r="N15" s="143">
        <f t="shared" ref="N15:P15" si="5">SUM(N16:N165)</f>
        <v>6033641890.4153633</v>
      </c>
      <c r="O15" s="143">
        <f t="shared" si="5"/>
        <v>465507343.02507186</v>
      </c>
      <c r="P15" s="143">
        <f t="shared" si="5"/>
        <v>40137139835.582695</v>
      </c>
      <c r="Q15" s="147">
        <f>(P15-G15)/G15</f>
        <v>3.1315307643535781E-2</v>
      </c>
      <c r="R15" s="143">
        <f t="shared" ref="R15:T15" si="6">SUM(R16:R165)</f>
        <v>33790481766.505486</v>
      </c>
      <c r="S15" s="143">
        <f t="shared" si="6"/>
        <v>6114720573.4923096</v>
      </c>
      <c r="T15" s="143">
        <f t="shared" si="6"/>
        <v>465507343.02507174</v>
      </c>
      <c r="U15" s="143">
        <f>SUM(U16:U165)</f>
        <v>40370709683.022842</v>
      </c>
      <c r="V15" s="148">
        <f>(U15-G15)/G15</f>
        <v>3.7316835406992377E-2</v>
      </c>
    </row>
    <row r="16" spans="1:22" s="14" customFormat="1" ht="15" customHeight="1" x14ac:dyDescent="0.2">
      <c r="A16" s="9" t="s">
        <v>74</v>
      </c>
      <c r="B16" s="10">
        <v>831</v>
      </c>
      <c r="C16" s="9" t="s">
        <v>75</v>
      </c>
      <c r="D16" s="11">
        <f>'Schools block'!H35</f>
        <v>160563822.15968153</v>
      </c>
      <c r="E16" s="11">
        <f>'High needs'!F26</f>
        <v>34177773.851480372</v>
      </c>
      <c r="F16" s="11">
        <f>CSSB!F26</f>
        <v>3876627</v>
      </c>
      <c r="G16" s="11">
        <f>D16+E16+F16</f>
        <v>198618223.01116189</v>
      </c>
      <c r="H16" s="11">
        <f>'Schools block'!K35</f>
        <v>165997360.06502625</v>
      </c>
      <c r="I16" s="11">
        <f>'High needs'!J26</f>
        <v>34520415.293767944</v>
      </c>
      <c r="J16" s="11">
        <f>CSSB!J26</f>
        <v>3902074.4025753704</v>
      </c>
      <c r="K16" s="11">
        <f>J16+I16+H16</f>
        <v>204419849.76136959</v>
      </c>
      <c r="L16" s="13">
        <f t="shared" ref="L16:L79" si="7">(K16-G16)/G16</f>
        <v>2.9209941878704928E-2</v>
      </c>
      <c r="M16" s="11">
        <f>'Schools block'!O35</f>
        <v>171365396.659702</v>
      </c>
      <c r="N16" s="11">
        <f>'High needs'!O26</f>
        <v>34679034.275328986</v>
      </c>
      <c r="O16" s="11">
        <f>CSSB!O26</f>
        <v>3924101.9927969025</v>
      </c>
      <c r="P16" s="11">
        <f>M16+N16+O16</f>
        <v>209968532.92782789</v>
      </c>
      <c r="Q16" s="13">
        <f t="shared" ref="Q16:Q79" si="8">(P16-G16)/G16</f>
        <v>5.7146367259705767E-2</v>
      </c>
      <c r="R16" s="11">
        <f>'Schools block'!S35</f>
        <v>175835943.42790839</v>
      </c>
      <c r="S16" s="11">
        <f>'High needs'!T26</f>
        <v>34679034.275328986</v>
      </c>
      <c r="T16" s="11">
        <f>CSSB!T26</f>
        <v>4093700.9522058936</v>
      </c>
      <c r="U16" s="11">
        <f>R16+S16+T16</f>
        <v>214608678.65544328</v>
      </c>
      <c r="V16" s="12">
        <f t="shared" ref="V16:V79" si="9">(U16-G16)/G16</f>
        <v>8.0508502200136792E-2</v>
      </c>
    </row>
    <row r="17" spans="1:22" s="14" customFormat="1" ht="15" customHeight="1" x14ac:dyDescent="0.2">
      <c r="A17" s="15" t="s">
        <v>74</v>
      </c>
      <c r="B17" s="16">
        <v>830</v>
      </c>
      <c r="C17" s="15" t="s">
        <v>76</v>
      </c>
      <c r="D17" s="11">
        <f>'Schools block'!H36</f>
        <v>416719116.38964581</v>
      </c>
      <c r="E17" s="11">
        <f>'High needs'!F27</f>
        <v>68355108.981477112</v>
      </c>
      <c r="F17" s="11">
        <f>CSSB!F27</f>
        <v>4429000</v>
      </c>
      <c r="G17" s="11">
        <f t="shared" ref="G17:G80" si="10">D17+E17+F17</f>
        <v>489503225.37112296</v>
      </c>
      <c r="H17" s="11">
        <f>'Schools block'!K36</f>
        <v>425544540.40718448</v>
      </c>
      <c r="I17" s="11">
        <f>'High needs'!J27</f>
        <v>68573871.067209721</v>
      </c>
      <c r="J17" s="11">
        <f>CSSB!J27</f>
        <v>4497053.4177335761</v>
      </c>
      <c r="K17" s="11">
        <f t="shared" ref="K17:K80" si="11">J17+I17+H17</f>
        <v>498615464.89212775</v>
      </c>
      <c r="L17" s="13">
        <f t="shared" si="7"/>
        <v>1.8615279836197686E-2</v>
      </c>
      <c r="M17" s="11">
        <f>'Schools block'!O36</f>
        <v>432680889.38290673</v>
      </c>
      <c r="N17" s="11">
        <f>'High needs'!O27</f>
        <v>68903820.674509272</v>
      </c>
      <c r="O17" s="11">
        <f>CSSB!O27</f>
        <v>4555961.3080210071</v>
      </c>
      <c r="P17" s="11">
        <f t="shared" ref="P17:P80" si="12">M17+N17+O17</f>
        <v>506140671.36543703</v>
      </c>
      <c r="Q17" s="13">
        <f t="shared" si="8"/>
        <v>3.3988429763052504E-2</v>
      </c>
      <c r="R17" s="11">
        <f>'Schools block'!S36</f>
        <v>437203404.68995947</v>
      </c>
      <c r="S17" s="11">
        <f>'High needs'!T27</f>
        <v>68903820.674509272</v>
      </c>
      <c r="T17" s="11">
        <f>CSSB!T27</f>
        <v>4793357.2232301673</v>
      </c>
      <c r="U17" s="11">
        <f t="shared" ref="U17:U80" si="13">R17+S17+T17</f>
        <v>510900582.58769894</v>
      </c>
      <c r="V17" s="12">
        <f t="shared" si="9"/>
        <v>4.3712392702526748E-2</v>
      </c>
    </row>
    <row r="18" spans="1:22" s="14" customFormat="1" ht="15" customHeight="1" x14ac:dyDescent="0.2">
      <c r="A18" s="15" t="s">
        <v>74</v>
      </c>
      <c r="B18" s="16">
        <v>856</v>
      </c>
      <c r="C18" s="15" t="s">
        <v>77</v>
      </c>
      <c r="D18" s="11">
        <f>'Schools block'!H37</f>
        <v>229249490.0272018</v>
      </c>
      <c r="E18" s="11">
        <f>'High needs'!F28</f>
        <v>47746124.104980022</v>
      </c>
      <c r="F18" s="11">
        <f>CSSB!F28</f>
        <v>1851000</v>
      </c>
      <c r="G18" s="11">
        <f t="shared" si="10"/>
        <v>278846614.13218182</v>
      </c>
      <c r="H18" s="11">
        <f>'Schools block'!K37</f>
        <v>234315706.36498642</v>
      </c>
      <c r="I18" s="11">
        <f>'High needs'!J28</f>
        <v>48389368.147628434</v>
      </c>
      <c r="J18" s="11">
        <f>CSSB!J28</f>
        <v>1827933.5339129011</v>
      </c>
      <c r="K18" s="11">
        <f t="shared" si="11"/>
        <v>284533008.04652774</v>
      </c>
      <c r="L18" s="13">
        <f t="shared" si="7"/>
        <v>2.0392551410541408E-2</v>
      </c>
      <c r="M18" s="11">
        <f>'Schools block'!O37</f>
        <v>238938248.81888223</v>
      </c>
      <c r="N18" s="11">
        <f>'High needs'!O28</f>
        <v>48610957.043885291</v>
      </c>
      <c r="O18" s="11">
        <f>CSSB!O28</f>
        <v>1827933.5339129011</v>
      </c>
      <c r="P18" s="11">
        <f t="shared" si="12"/>
        <v>289377139.39668041</v>
      </c>
      <c r="Q18" s="13">
        <f t="shared" si="8"/>
        <v>3.7764579990585079E-2</v>
      </c>
      <c r="R18" s="11">
        <f>'Schools block'!S37</f>
        <v>243995731.1330497</v>
      </c>
      <c r="S18" s="11">
        <f>'High needs'!T28</f>
        <v>48610957.043885291</v>
      </c>
      <c r="T18" s="11">
        <f>CSSB!T28</f>
        <v>1827933.5339129011</v>
      </c>
      <c r="U18" s="11">
        <f t="shared" si="13"/>
        <v>294434621.71084785</v>
      </c>
      <c r="V18" s="12">
        <f t="shared" si="9"/>
        <v>5.5901728006196409E-2</v>
      </c>
    </row>
    <row r="19" spans="1:22" s="14" customFormat="1" ht="15" customHeight="1" x14ac:dyDescent="0.2">
      <c r="A19" s="15" t="s">
        <v>74</v>
      </c>
      <c r="B19" s="16">
        <v>855</v>
      </c>
      <c r="C19" s="15" t="s">
        <v>78</v>
      </c>
      <c r="D19" s="11">
        <f>'Schools block'!H38</f>
        <v>363169866.94258368</v>
      </c>
      <c r="E19" s="11">
        <f>'High needs'!F29</f>
        <v>65075422.023392364</v>
      </c>
      <c r="F19" s="11">
        <f>CSSB!F29</f>
        <v>3189373.75</v>
      </c>
      <c r="G19" s="11">
        <f t="shared" si="10"/>
        <v>431434662.71597606</v>
      </c>
      <c r="H19" s="11">
        <f>'Schools block'!K38</f>
        <v>373952454.72517955</v>
      </c>
      <c r="I19" s="11">
        <f>'High needs'!J29</f>
        <v>65619978.542344905</v>
      </c>
      <c r="J19" s="11">
        <f>CSSB!J29</f>
        <v>3246667.3902485748</v>
      </c>
      <c r="K19" s="11">
        <f t="shared" si="11"/>
        <v>442819100.65777302</v>
      </c>
      <c r="L19" s="13">
        <f t="shared" si="7"/>
        <v>2.6387397503319317E-2</v>
      </c>
      <c r="M19" s="11">
        <f>'Schools block'!O38</f>
        <v>382390181.32364547</v>
      </c>
      <c r="N19" s="11">
        <f>'High needs'!O29</f>
        <v>65921510.77389887</v>
      </c>
      <c r="O19" s="11">
        <f>CSSB!O29</f>
        <v>3296261.4824533714</v>
      </c>
      <c r="P19" s="11">
        <f t="shared" si="12"/>
        <v>451607953.57999766</v>
      </c>
      <c r="Q19" s="13">
        <f t="shared" si="8"/>
        <v>4.675862328035095E-2</v>
      </c>
      <c r="R19" s="11">
        <f>'Schools block'!S38</f>
        <v>383608183.39254117</v>
      </c>
      <c r="S19" s="11">
        <f>'High needs'!T29</f>
        <v>65921510.77389887</v>
      </c>
      <c r="T19" s="11">
        <f>CSSB!T29</f>
        <v>3658280.267208681</v>
      </c>
      <c r="U19" s="11">
        <f t="shared" si="13"/>
        <v>453187974.43364871</v>
      </c>
      <c r="V19" s="12">
        <f t="shared" si="9"/>
        <v>5.0420871565420279E-2</v>
      </c>
    </row>
    <row r="20" spans="1:22" s="14" customFormat="1" ht="15" customHeight="1" x14ac:dyDescent="0.2">
      <c r="A20" s="15" t="s">
        <v>74</v>
      </c>
      <c r="B20" s="16">
        <v>925</v>
      </c>
      <c r="C20" s="15" t="s">
        <v>79</v>
      </c>
      <c r="D20" s="11">
        <f>'Schools block'!H39</f>
        <v>391907165.0336132</v>
      </c>
      <c r="E20" s="11">
        <f>'High needs'!F30</f>
        <v>81631706.000000015</v>
      </c>
      <c r="F20" s="11">
        <f>CSSB!F30</f>
        <v>5638750</v>
      </c>
      <c r="G20" s="11">
        <f t="shared" si="10"/>
        <v>479177621.0336132</v>
      </c>
      <c r="H20" s="11">
        <f>'Schools block'!K39</f>
        <v>406315041.26194048</v>
      </c>
      <c r="I20" s="11">
        <f>'High needs'!J30</f>
        <v>82309310.965265691</v>
      </c>
      <c r="J20" s="11">
        <f>CSSB!J30</f>
        <v>5709028.0465450762</v>
      </c>
      <c r="K20" s="11">
        <f t="shared" si="11"/>
        <v>494333380.27375126</v>
      </c>
      <c r="L20" s="13">
        <f t="shared" si="7"/>
        <v>3.1628687515594375E-2</v>
      </c>
      <c r="M20" s="11">
        <f>'Schools block'!O39</f>
        <v>417719780.43668789</v>
      </c>
      <c r="N20" s="11">
        <f>'High needs'!O30</f>
        <v>82683531.41782923</v>
      </c>
      <c r="O20" s="11">
        <f>CSSB!O30</f>
        <v>5769861.6033797925</v>
      </c>
      <c r="P20" s="11">
        <f t="shared" si="12"/>
        <v>506173173.45789689</v>
      </c>
      <c r="Q20" s="13">
        <f t="shared" si="8"/>
        <v>5.6337256247595099E-2</v>
      </c>
      <c r="R20" s="11">
        <f>'Schools block'!S39</f>
        <v>420859806.86892837</v>
      </c>
      <c r="S20" s="11">
        <f>'High needs'!T30</f>
        <v>82683531.41782923</v>
      </c>
      <c r="T20" s="11">
        <f>CSSB!T30</f>
        <v>5809511.3786926595</v>
      </c>
      <c r="U20" s="11">
        <f t="shared" si="13"/>
        <v>509352849.66545027</v>
      </c>
      <c r="V20" s="12">
        <f t="shared" si="9"/>
        <v>6.2972950545452017E-2</v>
      </c>
    </row>
    <row r="21" spans="1:22" s="14" customFormat="1" ht="15" customHeight="1" x14ac:dyDescent="0.2">
      <c r="A21" s="15" t="s">
        <v>74</v>
      </c>
      <c r="B21" s="16">
        <v>928</v>
      </c>
      <c r="C21" s="15" t="s">
        <v>80</v>
      </c>
      <c r="D21" s="11">
        <f>'Schools block'!H40</f>
        <v>437559062.50545257</v>
      </c>
      <c r="E21" s="11">
        <f>'High needs'!F31</f>
        <v>67635878.865301698</v>
      </c>
      <c r="F21" s="11">
        <f>CSSB!F31</f>
        <v>10856585</v>
      </c>
      <c r="G21" s="203">
        <f>D21+E21+F21</f>
        <v>516051526.37075424</v>
      </c>
      <c r="H21" s="11">
        <f>'Schools block'!K40</f>
        <v>447554752.38565922</v>
      </c>
      <c r="I21" s="11">
        <f>'High needs'!J31</f>
        <v>70003708.596908629</v>
      </c>
      <c r="J21" s="11">
        <f>CSSB!J31</f>
        <v>10934428.503535526</v>
      </c>
      <c r="K21" s="11">
        <f t="shared" si="11"/>
        <v>528492889.48610336</v>
      </c>
      <c r="L21" s="13">
        <f>(K21-G21)/G21</f>
        <v>2.4108761392192236E-2</v>
      </c>
      <c r="M21" s="11">
        <f>'Schools block'!O40</f>
        <v>454095516.2763201</v>
      </c>
      <c r="N21" s="11">
        <f>'High needs'!O31</f>
        <v>71901073.623991817</v>
      </c>
      <c r="O21" s="11">
        <f>CSSB!O31</f>
        <v>11001810.814646075</v>
      </c>
      <c r="P21" s="11">
        <f t="shared" si="12"/>
        <v>536998400.71495807</v>
      </c>
      <c r="Q21" s="13">
        <f t="shared" si="8"/>
        <v>4.0590664446857327E-2</v>
      </c>
      <c r="R21" s="11">
        <f>'Schools block'!S40</f>
        <v>456333051.61986172</v>
      </c>
      <c r="S21" s="11">
        <f>'High needs'!T31</f>
        <v>72511896.641866609</v>
      </c>
      <c r="T21" s="11">
        <f>CSSB!T31</f>
        <v>11046824.89883587</v>
      </c>
      <c r="U21" s="11">
        <f t="shared" si="13"/>
        <v>539891773.16056418</v>
      </c>
      <c r="V21" s="12">
        <f t="shared" si="9"/>
        <v>4.6197415512888251E-2</v>
      </c>
    </row>
    <row r="22" spans="1:22" s="14" customFormat="1" ht="15" customHeight="1" x14ac:dyDescent="0.2">
      <c r="A22" s="15" t="s">
        <v>74</v>
      </c>
      <c r="B22" s="16">
        <v>892</v>
      </c>
      <c r="C22" s="15" t="s">
        <v>81</v>
      </c>
      <c r="D22" s="11">
        <f>'Schools block'!H41</f>
        <v>200033749.18555748</v>
      </c>
      <c r="E22" s="11">
        <f>'High needs'!F32</f>
        <v>29241720.952803597</v>
      </c>
      <c r="F22" s="11">
        <f>CSSB!F32</f>
        <v>7090935</v>
      </c>
      <c r="G22" s="11">
        <f t="shared" si="10"/>
        <v>236366405.1383611</v>
      </c>
      <c r="H22" s="11">
        <f>'Schools block'!K41</f>
        <v>201201080.05889216</v>
      </c>
      <c r="I22" s="11">
        <f>'High needs'!J32</f>
        <v>30291337.51064568</v>
      </c>
      <c r="J22" s="11">
        <f>CSSB!J32</f>
        <v>7053635</v>
      </c>
      <c r="K22" s="11">
        <f t="shared" si="11"/>
        <v>238546052.56953785</v>
      </c>
      <c r="L22" s="13">
        <f t="shared" si="7"/>
        <v>9.2214772649305138E-3</v>
      </c>
      <c r="M22" s="11">
        <f>'Schools block'!O41</f>
        <v>202138082.99057949</v>
      </c>
      <c r="N22" s="11">
        <f>'High needs'!O32</f>
        <v>31110676.315859154</v>
      </c>
      <c r="O22" s="11">
        <f>CSSB!O32</f>
        <v>7017267.5</v>
      </c>
      <c r="P22" s="11">
        <f t="shared" si="12"/>
        <v>240266026.80643862</v>
      </c>
      <c r="Q22" s="13">
        <f t="shared" si="8"/>
        <v>1.6498206104183115E-2</v>
      </c>
      <c r="R22" s="11">
        <f>'Schools block'!S41</f>
        <v>202138082.99057949</v>
      </c>
      <c r="S22" s="11">
        <f>'High needs'!T32</f>
        <v>35986844.38701123</v>
      </c>
      <c r="T22" s="11">
        <f>CSSB!T32</f>
        <v>6949243.0550910644</v>
      </c>
      <c r="U22" s="11">
        <f t="shared" si="13"/>
        <v>245074170.43268177</v>
      </c>
      <c r="V22" s="12">
        <f t="shared" si="9"/>
        <v>3.6840113929149258E-2</v>
      </c>
    </row>
    <row r="23" spans="1:22" s="14" customFormat="1" ht="15" customHeight="1" x14ac:dyDescent="0.2">
      <c r="A23" s="15" t="s">
        <v>74</v>
      </c>
      <c r="B23" s="16">
        <v>891</v>
      </c>
      <c r="C23" s="15" t="s">
        <v>82</v>
      </c>
      <c r="D23" s="11">
        <f>'Schools block'!H42</f>
        <v>452782998.33802098</v>
      </c>
      <c r="E23" s="11">
        <f>'High needs'!F33</f>
        <v>60464237.000000007</v>
      </c>
      <c r="F23" s="11">
        <f>CSSB!F33</f>
        <v>6529678</v>
      </c>
      <c r="G23" s="11">
        <f t="shared" si="10"/>
        <v>519776913.33802098</v>
      </c>
      <c r="H23" s="11">
        <f>'Schools block'!K42</f>
        <v>460673487.73948687</v>
      </c>
      <c r="I23" s="11">
        <f>'High needs'!J33</f>
        <v>62396820.537988812</v>
      </c>
      <c r="J23" s="11">
        <f>CSSB!J33</f>
        <v>6601223.5793701727</v>
      </c>
      <c r="K23" s="11">
        <f t="shared" si="11"/>
        <v>529671531.85684586</v>
      </c>
      <c r="L23" s="13">
        <f t="shared" si="7"/>
        <v>1.9036279343923483E-2</v>
      </c>
      <c r="M23" s="11">
        <f>'Schools block'!O42</f>
        <v>464187990.0136255</v>
      </c>
      <c r="N23" s="11">
        <f>'High needs'!O33</f>
        <v>64190164.661581382</v>
      </c>
      <c r="O23" s="11">
        <f>CSSB!O33</f>
        <v>6663154.3284853538</v>
      </c>
      <c r="P23" s="11">
        <f t="shared" si="12"/>
        <v>535041309.00369227</v>
      </c>
      <c r="Q23" s="13">
        <f t="shared" si="8"/>
        <v>2.9367205956961302E-2</v>
      </c>
      <c r="R23" s="11">
        <f>'Schools block'!S42</f>
        <v>465351428.21594065</v>
      </c>
      <c r="S23" s="11">
        <f>'High needs'!T33</f>
        <v>66730461.434322432</v>
      </c>
      <c r="T23" s="11">
        <f>CSSB!T33</f>
        <v>7046397.0978530236</v>
      </c>
      <c r="U23" s="11">
        <f t="shared" si="13"/>
        <v>539128286.74811614</v>
      </c>
      <c r="V23" s="12">
        <f t="shared" si="9"/>
        <v>3.7230151846914722E-2</v>
      </c>
    </row>
    <row r="24" spans="1:22" s="14" customFormat="1" ht="15" customHeight="1" x14ac:dyDescent="0.2">
      <c r="A24" s="15" t="s">
        <v>74</v>
      </c>
      <c r="B24" s="16">
        <v>857</v>
      </c>
      <c r="C24" s="15" t="s">
        <v>83</v>
      </c>
      <c r="D24" s="11">
        <f>'Schools block'!H43</f>
        <v>22356621.433323041</v>
      </c>
      <c r="E24" s="11">
        <f>'High needs'!F34</f>
        <v>3704033.0395838292</v>
      </c>
      <c r="F24" s="11">
        <f>CSSB!F34</f>
        <v>166000</v>
      </c>
      <c r="G24" s="11">
        <f t="shared" si="10"/>
        <v>26226654.472906869</v>
      </c>
      <c r="H24" s="11">
        <f>'Schools block'!K43</f>
        <v>22791318.213747442</v>
      </c>
      <c r="I24" s="11">
        <f>'High needs'!J34</f>
        <v>3723672.3093555262</v>
      </c>
      <c r="J24" s="11">
        <f>CSSB!J34</f>
        <v>161850</v>
      </c>
      <c r="K24" s="11">
        <f t="shared" si="11"/>
        <v>26676840.523102969</v>
      </c>
      <c r="L24" s="13">
        <f t="shared" si="7"/>
        <v>1.7165210708104586E-2</v>
      </c>
      <c r="M24" s="11">
        <f>'Schools block'!O43</f>
        <v>22891126.268679027</v>
      </c>
      <c r="N24" s="11">
        <f>'High needs'!O34</f>
        <v>3742615.9526856542</v>
      </c>
      <c r="O24" s="11">
        <f>CSSB!O34</f>
        <v>159721.54149358583</v>
      </c>
      <c r="P24" s="11">
        <f t="shared" si="12"/>
        <v>26793463.762858268</v>
      </c>
      <c r="Q24" s="13">
        <f t="shared" si="8"/>
        <v>2.1611955521697764E-2</v>
      </c>
      <c r="R24" s="11">
        <f>'Schools block'!S43</f>
        <v>22924636.718885604</v>
      </c>
      <c r="S24" s="11">
        <f>'High needs'!T34</f>
        <v>3742615.9526856542</v>
      </c>
      <c r="T24" s="11">
        <f>CSSB!T34</f>
        <v>159721.54149358583</v>
      </c>
      <c r="U24" s="11">
        <f t="shared" si="13"/>
        <v>26826974.213064846</v>
      </c>
      <c r="V24" s="12">
        <f t="shared" si="9"/>
        <v>2.2889680450021935E-2</v>
      </c>
    </row>
    <row r="25" spans="1:22" s="14" customFormat="1" ht="15" customHeight="1" x14ac:dyDescent="0.2">
      <c r="A25" s="15" t="s">
        <v>84</v>
      </c>
      <c r="B25" s="16">
        <v>822</v>
      </c>
      <c r="C25" s="15" t="s">
        <v>85</v>
      </c>
      <c r="D25" s="11">
        <f>'Schools block'!H44</f>
        <v>104257739.25410947</v>
      </c>
      <c r="E25" s="11">
        <f>'High needs'!F35</f>
        <v>20899735.869029168</v>
      </c>
      <c r="F25" s="11">
        <f>CSSB!F35</f>
        <v>3432499.9999999995</v>
      </c>
      <c r="G25" s="11">
        <f t="shared" si="10"/>
        <v>128589975.12313864</v>
      </c>
      <c r="H25" s="11">
        <f>'Schools block'!K44</f>
        <v>107051735.13600445</v>
      </c>
      <c r="I25" s="11">
        <f>'High needs'!J35</f>
        <v>21196490.27689632</v>
      </c>
      <c r="J25" s="11">
        <f>CSSB!J35</f>
        <v>3447187.6061304631</v>
      </c>
      <c r="K25" s="11">
        <f t="shared" si="11"/>
        <v>131695413.01903123</v>
      </c>
      <c r="L25" s="13">
        <f t="shared" si="7"/>
        <v>2.4149922207534466E-2</v>
      </c>
      <c r="M25" s="11">
        <f>'Schools block'!O44</f>
        <v>109631110.90710191</v>
      </c>
      <c r="N25" s="11">
        <f>'High needs'!O35</f>
        <v>21292804.84986018</v>
      </c>
      <c r="O25" s="11">
        <f>CSSB!O35</f>
        <v>3459901.381857431</v>
      </c>
      <c r="P25" s="11">
        <f t="shared" si="12"/>
        <v>134383817.13881952</v>
      </c>
      <c r="Q25" s="13">
        <f t="shared" si="8"/>
        <v>4.5056716203052821E-2</v>
      </c>
      <c r="R25" s="11">
        <f>'Schools block'!S44</f>
        <v>112813200.35792825</v>
      </c>
      <c r="S25" s="11">
        <f>'High needs'!T35</f>
        <v>21292804.84986018</v>
      </c>
      <c r="T25" s="11">
        <f>CSSB!T35</f>
        <v>3668097.1590031879</v>
      </c>
      <c r="U25" s="11">
        <f t="shared" si="13"/>
        <v>137774102.36679161</v>
      </c>
      <c r="V25" s="12">
        <f t="shared" si="9"/>
        <v>7.1421798121184696E-2</v>
      </c>
    </row>
    <row r="26" spans="1:22" s="14" customFormat="1" ht="15" customHeight="1" x14ac:dyDescent="0.2">
      <c r="A26" s="15" t="s">
        <v>84</v>
      </c>
      <c r="B26" s="16">
        <v>873</v>
      </c>
      <c r="C26" s="15" t="s">
        <v>86</v>
      </c>
      <c r="D26" s="11">
        <f>'Schools block'!H45</f>
        <v>329208904.18570614</v>
      </c>
      <c r="E26" s="11">
        <f>'High needs'!F36</f>
        <v>64768219.460487872</v>
      </c>
      <c r="F26" s="11">
        <f>CSSB!F36</f>
        <v>7949095.8800000008</v>
      </c>
      <c r="G26" s="11">
        <f t="shared" si="10"/>
        <v>401926219.52619398</v>
      </c>
      <c r="H26" s="11">
        <f>'Schools block'!K45</f>
        <v>337107598.9488374</v>
      </c>
      <c r="I26" s="11">
        <f>'High needs'!J36</f>
        <v>65610433.10832496</v>
      </c>
      <c r="J26" s="11">
        <f>CSSB!J36</f>
        <v>8004183.146791663</v>
      </c>
      <c r="K26" s="11">
        <f t="shared" si="11"/>
        <v>410722215.20395404</v>
      </c>
      <c r="L26" s="13">
        <f t="shared" si="7"/>
        <v>2.188460282120714E-2</v>
      </c>
      <c r="M26" s="11">
        <f>'Schools block'!O45</f>
        <v>342773290.91967601</v>
      </c>
      <c r="N26" s="11">
        <f>'High needs'!O36</f>
        <v>65915595.930195883</v>
      </c>
      <c r="O26" s="11">
        <f>CSSB!O36</f>
        <v>8051867.3745126259</v>
      </c>
      <c r="P26" s="11">
        <f t="shared" si="12"/>
        <v>416740754.22438449</v>
      </c>
      <c r="Q26" s="13">
        <f t="shared" si="8"/>
        <v>3.6858841196412744E-2</v>
      </c>
      <c r="R26" s="11">
        <f>'Schools block'!S45</f>
        <v>343835129.46111059</v>
      </c>
      <c r="S26" s="11">
        <f>'High needs'!T36</f>
        <v>65915595.930195883</v>
      </c>
      <c r="T26" s="11">
        <f>CSSB!T36</f>
        <v>8309927.7536410075</v>
      </c>
      <c r="U26" s="11">
        <f t="shared" si="13"/>
        <v>418060653.14494747</v>
      </c>
      <c r="V26" s="12">
        <f t="shared" si="9"/>
        <v>4.0142774556418293E-2</v>
      </c>
    </row>
    <row r="27" spans="1:22" s="14" customFormat="1" ht="15" customHeight="1" x14ac:dyDescent="0.2">
      <c r="A27" s="15" t="s">
        <v>84</v>
      </c>
      <c r="B27" s="16">
        <v>823</v>
      </c>
      <c r="C27" s="15" t="s">
        <v>87</v>
      </c>
      <c r="D27" s="11">
        <f>'Schools block'!H46</f>
        <v>160933850.31447372</v>
      </c>
      <c r="E27" s="11">
        <f>'High needs'!F37</f>
        <v>27053677.047750637</v>
      </c>
      <c r="F27" s="11">
        <f>CSSB!F37</f>
        <v>1179205</v>
      </c>
      <c r="G27" s="11">
        <f t="shared" si="10"/>
        <v>189166732.36222434</v>
      </c>
      <c r="H27" s="11">
        <f>'Schools block'!K46</f>
        <v>163571167.34477445</v>
      </c>
      <c r="I27" s="11">
        <f>'High needs'!J37</f>
        <v>27531645.217515059</v>
      </c>
      <c r="J27" s="11">
        <f>CSSB!J37</f>
        <v>1209015.1524734483</v>
      </c>
      <c r="K27" s="11">
        <f t="shared" si="11"/>
        <v>192311827.71476296</v>
      </c>
      <c r="L27" s="13">
        <f t="shared" si="7"/>
        <v>1.6626048953027616E-2</v>
      </c>
      <c r="M27" s="11">
        <f>'Schools block'!O46</f>
        <v>165077150.7333132</v>
      </c>
      <c r="N27" s="11">
        <f>'High needs'!O37</f>
        <v>27655242.144425202</v>
      </c>
      <c r="O27" s="11">
        <f>CSSB!O37</f>
        <v>1220561.2258808573</v>
      </c>
      <c r="P27" s="11">
        <f t="shared" si="12"/>
        <v>193952954.10361928</v>
      </c>
      <c r="Q27" s="13">
        <f t="shared" si="8"/>
        <v>2.5301603942864966E-2</v>
      </c>
      <c r="R27" s="11">
        <f>'Schools block'!S46</f>
        <v>165911954.61025959</v>
      </c>
      <c r="S27" s="11">
        <f>'High needs'!T37</f>
        <v>27655242.144425202</v>
      </c>
      <c r="T27" s="11">
        <f>CSSB!T37</f>
        <v>1220561.2258808573</v>
      </c>
      <c r="U27" s="11">
        <f t="shared" si="13"/>
        <v>194787757.98056567</v>
      </c>
      <c r="V27" s="12">
        <f t="shared" si="9"/>
        <v>2.9714662552704843E-2</v>
      </c>
    </row>
    <row r="28" spans="1:22" s="14" customFormat="1" ht="15" customHeight="1" x14ac:dyDescent="0.2">
      <c r="A28" s="15" t="s">
        <v>84</v>
      </c>
      <c r="B28" s="16">
        <v>881</v>
      </c>
      <c r="C28" s="15" t="s">
        <v>88</v>
      </c>
      <c r="D28" s="11">
        <f>'Schools block'!H47</f>
        <v>807055631.68409204</v>
      </c>
      <c r="E28" s="11">
        <f>'High needs'!F38</f>
        <v>130526249.6597549</v>
      </c>
      <c r="F28" s="11">
        <f>CSSB!F38</f>
        <v>12366000</v>
      </c>
      <c r="G28" s="11">
        <f t="shared" si="10"/>
        <v>949947881.34384692</v>
      </c>
      <c r="H28" s="11">
        <f>'Schools block'!K47</f>
        <v>827026239.18540692</v>
      </c>
      <c r="I28" s="11">
        <f>'High needs'!J38</f>
        <v>135033647.74348333</v>
      </c>
      <c r="J28" s="11">
        <f>CSSB!J38</f>
        <v>12181975</v>
      </c>
      <c r="K28" s="11">
        <f t="shared" si="11"/>
        <v>974241861.92889023</v>
      </c>
      <c r="L28" s="13">
        <f t="shared" si="7"/>
        <v>2.5574014177152278E-2</v>
      </c>
      <c r="M28" s="11">
        <f>'Schools block'!O47</f>
        <v>840217774.92179</v>
      </c>
      <c r="N28" s="11">
        <f>'High needs'!O38</f>
        <v>135839235.39815581</v>
      </c>
      <c r="O28" s="11">
        <f>CSSB!O38</f>
        <v>12002550.625</v>
      </c>
      <c r="P28" s="11">
        <f t="shared" si="12"/>
        <v>988059560.94494581</v>
      </c>
      <c r="Q28" s="13">
        <f t="shared" si="8"/>
        <v>4.0119758514734601E-2</v>
      </c>
      <c r="R28" s="11">
        <f>'Schools block'!S47</f>
        <v>844872204.68429244</v>
      </c>
      <c r="S28" s="11">
        <f>'High needs'!T38</f>
        <v>135839235.39815581</v>
      </c>
      <c r="T28" s="11">
        <f>CSSB!T38</f>
        <v>11133494.466551274</v>
      </c>
      <c r="U28" s="11">
        <f t="shared" si="13"/>
        <v>991844934.54899955</v>
      </c>
      <c r="V28" s="12">
        <f t="shared" si="9"/>
        <v>4.4104580922779496E-2</v>
      </c>
    </row>
    <row r="29" spans="1:22" s="14" customFormat="1" ht="15" customHeight="1" x14ac:dyDescent="0.2">
      <c r="A29" s="15" t="s">
        <v>84</v>
      </c>
      <c r="B29" s="16">
        <v>919</v>
      </c>
      <c r="C29" s="15" t="s">
        <v>89</v>
      </c>
      <c r="D29" s="11">
        <f>'Schools block'!H48</f>
        <v>720644275.89405251</v>
      </c>
      <c r="E29" s="11">
        <f>'High needs'!F39</f>
        <v>103501625.10215351</v>
      </c>
      <c r="F29" s="11">
        <f>CSSB!F39</f>
        <v>5841000</v>
      </c>
      <c r="G29" s="11">
        <f t="shared" si="10"/>
        <v>829986900.99620605</v>
      </c>
      <c r="H29" s="11">
        <f>'Schools block'!K48</f>
        <v>731443045.65309477</v>
      </c>
      <c r="I29" s="11">
        <f>'High needs'!J39</f>
        <v>107505458.61301102</v>
      </c>
      <c r="J29" s="11">
        <f>CSSB!J39</f>
        <v>5694975</v>
      </c>
      <c r="K29" s="11">
        <f t="shared" si="11"/>
        <v>844643479.26610577</v>
      </c>
      <c r="L29" s="13">
        <f t="shared" si="7"/>
        <v>1.7658806726115698E-2</v>
      </c>
      <c r="M29" s="11">
        <f>'Schools block'!O48</f>
        <v>736982481.69238198</v>
      </c>
      <c r="N29" s="11">
        <f>'High needs'!O39</f>
        <v>109772162.01883365</v>
      </c>
      <c r="O29" s="11">
        <f>CSSB!O39</f>
        <v>5604844.2674947074</v>
      </c>
      <c r="P29" s="11">
        <f t="shared" si="12"/>
        <v>852359487.97871029</v>
      </c>
      <c r="Q29" s="13">
        <f t="shared" si="8"/>
        <v>2.6955349482806496E-2</v>
      </c>
      <c r="R29" s="11">
        <f>'Schools block'!S48</f>
        <v>738547077.42999208</v>
      </c>
      <c r="S29" s="11">
        <f>'High needs'!T39</f>
        <v>109772162.01883367</v>
      </c>
      <c r="T29" s="11">
        <f>CSSB!T39</f>
        <v>5604844.2674947074</v>
      </c>
      <c r="U29" s="11">
        <f t="shared" si="13"/>
        <v>853924083.7163204</v>
      </c>
      <c r="V29" s="12">
        <f t="shared" si="9"/>
        <v>2.8840434338642376E-2</v>
      </c>
    </row>
    <row r="30" spans="1:22" s="14" customFormat="1" ht="15" customHeight="1" x14ac:dyDescent="0.2">
      <c r="A30" s="15" t="s">
        <v>84</v>
      </c>
      <c r="B30" s="16">
        <v>821</v>
      </c>
      <c r="C30" s="15" t="s">
        <v>90</v>
      </c>
      <c r="D30" s="11">
        <f>'Schools block'!H49</f>
        <v>171760342.28667316</v>
      </c>
      <c r="E30" s="11">
        <f>'High needs'!F40</f>
        <v>26948217.741862617</v>
      </c>
      <c r="F30" s="11">
        <f>CSSB!F40</f>
        <v>1399307.0000000002</v>
      </c>
      <c r="G30" s="11">
        <f t="shared" si="10"/>
        <v>200107867.02853578</v>
      </c>
      <c r="H30" s="11">
        <f>'Schools block'!K49</f>
        <v>172630986.90505773</v>
      </c>
      <c r="I30" s="11">
        <f>'High needs'!J40</f>
        <v>27773045.809007768</v>
      </c>
      <c r="J30" s="11">
        <f>CSSB!J40</f>
        <v>1429714.6422684458</v>
      </c>
      <c r="K30" s="11">
        <f t="shared" si="11"/>
        <v>201833747.35633394</v>
      </c>
      <c r="L30" s="13">
        <f t="shared" si="7"/>
        <v>8.6247500082145389E-3</v>
      </c>
      <c r="M30" s="11">
        <f>'Schools block'!O49</f>
        <v>173392893.41260371</v>
      </c>
      <c r="N30" s="11">
        <f>'High needs'!O40</f>
        <v>27773322.164007768</v>
      </c>
      <c r="O30" s="11">
        <f>CSSB!O40</f>
        <v>1436981.5360308038</v>
      </c>
      <c r="P30" s="11">
        <f t="shared" si="12"/>
        <v>202603197.11264226</v>
      </c>
      <c r="Q30" s="13">
        <f t="shared" si="8"/>
        <v>1.2469924951779312E-2</v>
      </c>
      <c r="R30" s="11">
        <f>'Schools block'!S49</f>
        <v>173392893.41260371</v>
      </c>
      <c r="S30" s="11">
        <f>'High needs'!T40</f>
        <v>27773322.164007768</v>
      </c>
      <c r="T30" s="11">
        <f>CSSB!T40</f>
        <v>1436981.5360308038</v>
      </c>
      <c r="U30" s="11">
        <f t="shared" si="13"/>
        <v>202603197.11264226</v>
      </c>
      <c r="V30" s="12">
        <f t="shared" si="9"/>
        <v>1.2469924951779312E-2</v>
      </c>
    </row>
    <row r="31" spans="1:22" s="14" customFormat="1" ht="15" customHeight="1" x14ac:dyDescent="0.2">
      <c r="A31" s="15" t="s">
        <v>84</v>
      </c>
      <c r="B31" s="16">
        <v>926</v>
      </c>
      <c r="C31" s="15" t="s">
        <v>91</v>
      </c>
      <c r="D31" s="11">
        <f>'Schools block'!H50</f>
        <v>460262323.93800318</v>
      </c>
      <c r="E31" s="11">
        <f>'High needs'!F41</f>
        <v>76456240.718983769</v>
      </c>
      <c r="F31" s="11">
        <f>CSSB!F41</f>
        <v>3167000</v>
      </c>
      <c r="G31" s="11">
        <f t="shared" si="10"/>
        <v>539885564.65698695</v>
      </c>
      <c r="H31" s="11">
        <f>'Schools block'!K50</f>
        <v>468505598.23789108</v>
      </c>
      <c r="I31" s="11">
        <f>'High needs'!J41</f>
        <v>78398534.951663211</v>
      </c>
      <c r="J31" s="11">
        <f>CSSB!J41</f>
        <v>3240994.1878551929</v>
      </c>
      <c r="K31" s="11">
        <f t="shared" si="11"/>
        <v>550145127.37740946</v>
      </c>
      <c r="L31" s="13">
        <f t="shared" si="7"/>
        <v>1.9003217333548931E-2</v>
      </c>
      <c r="M31" s="11">
        <f>'Schools block'!O50</f>
        <v>474256728.07461983</v>
      </c>
      <c r="N31" s="11">
        <f>'High needs'!O41</f>
        <v>78398534.951663211</v>
      </c>
      <c r="O31" s="11">
        <f>CSSB!O41</f>
        <v>3305044.4831268527</v>
      </c>
      <c r="P31" s="11">
        <f t="shared" si="12"/>
        <v>555960307.5094099</v>
      </c>
      <c r="Q31" s="13">
        <f t="shared" si="8"/>
        <v>2.9774352019646875E-2</v>
      </c>
      <c r="R31" s="11">
        <f>'Schools block'!S50</f>
        <v>475280984.07115793</v>
      </c>
      <c r="S31" s="11">
        <f>'High needs'!T41</f>
        <v>78398534.951663211</v>
      </c>
      <c r="T31" s="11">
        <f>CSSB!T41</f>
        <v>3519086.0955009353</v>
      </c>
      <c r="U31" s="11">
        <f t="shared" si="13"/>
        <v>557198605.11832213</v>
      </c>
      <c r="V31" s="12">
        <f t="shared" si="9"/>
        <v>3.2067981799689199E-2</v>
      </c>
    </row>
    <row r="32" spans="1:22" s="14" customFormat="1" ht="15" customHeight="1" x14ac:dyDescent="0.2">
      <c r="A32" s="15" t="s">
        <v>84</v>
      </c>
      <c r="B32" s="16">
        <v>874</v>
      </c>
      <c r="C32" s="15" t="s">
        <v>92</v>
      </c>
      <c r="D32" s="11">
        <f>'Schools block'!H51</f>
        <v>148847403.94488919</v>
      </c>
      <c r="E32" s="11">
        <f>'High needs'!F42</f>
        <v>27461031.865792658</v>
      </c>
      <c r="F32" s="11">
        <f>CSSB!F42</f>
        <v>1411387.7983312372</v>
      </c>
      <c r="G32" s="11">
        <f t="shared" si="10"/>
        <v>177719823.60901308</v>
      </c>
      <c r="H32" s="11">
        <f>'Schools block'!K51</f>
        <v>152318814.71781316</v>
      </c>
      <c r="I32" s="11">
        <f>'High needs'!J42</f>
        <v>27942143.425169166</v>
      </c>
      <c r="J32" s="11">
        <f>CSSB!J42</f>
        <v>1425404.4165761606</v>
      </c>
      <c r="K32" s="11">
        <f t="shared" si="11"/>
        <v>181686362.55955848</v>
      </c>
      <c r="L32" s="13">
        <f t="shared" si="7"/>
        <v>2.2319057435437589E-2</v>
      </c>
      <c r="M32" s="11">
        <f>'Schools block'!O51</f>
        <v>153602395.65589595</v>
      </c>
      <c r="N32" s="11">
        <f>'High needs'!O42</f>
        <v>28068176.211275261</v>
      </c>
      <c r="O32" s="11">
        <f>CSSB!O42</f>
        <v>1425404.4165761606</v>
      </c>
      <c r="P32" s="11">
        <f t="shared" si="12"/>
        <v>183095976.28374735</v>
      </c>
      <c r="Q32" s="13">
        <f t="shared" si="8"/>
        <v>3.0250720294219404E-2</v>
      </c>
      <c r="R32" s="11">
        <f>'Schools block'!S51</f>
        <v>154087250.82356882</v>
      </c>
      <c r="S32" s="11">
        <f>'High needs'!T42</f>
        <v>28068176.211275261</v>
      </c>
      <c r="T32" s="11">
        <f>CSSB!T42</f>
        <v>1425404.4165761606</v>
      </c>
      <c r="U32" s="11">
        <f t="shared" si="13"/>
        <v>183580831.45142022</v>
      </c>
      <c r="V32" s="12">
        <f t="shared" si="9"/>
        <v>3.297891998419638E-2</v>
      </c>
    </row>
    <row r="33" spans="1:22" s="14" customFormat="1" ht="15" customHeight="1" x14ac:dyDescent="0.2">
      <c r="A33" s="15" t="s">
        <v>84</v>
      </c>
      <c r="B33" s="16">
        <v>882</v>
      </c>
      <c r="C33" s="15" t="s">
        <v>93</v>
      </c>
      <c r="D33" s="11">
        <f>'Schools block'!H52</f>
        <v>114888972.03010342</v>
      </c>
      <c r="E33" s="11">
        <f>'High needs'!F43</f>
        <v>17539434.420710396</v>
      </c>
      <c r="F33" s="11">
        <f>CSSB!F43</f>
        <v>1731802</v>
      </c>
      <c r="G33" s="11">
        <f t="shared" si="10"/>
        <v>134160208.45081381</v>
      </c>
      <c r="H33" s="11">
        <f>'Schools block'!K52</f>
        <v>115867112.87416737</v>
      </c>
      <c r="I33" s="11">
        <f>'High needs'!J43</f>
        <v>18088360.037850179</v>
      </c>
      <c r="J33" s="11">
        <f>CSSB!J43</f>
        <v>1726553.5170322426</v>
      </c>
      <c r="K33" s="11">
        <f t="shared" si="11"/>
        <v>135682026.42904979</v>
      </c>
      <c r="L33" s="13">
        <f t="shared" si="7"/>
        <v>1.1343288712866811E-2</v>
      </c>
      <c r="M33" s="11">
        <f>'Schools block'!O52</f>
        <v>116498660.93465035</v>
      </c>
      <c r="N33" s="11">
        <f>'High needs'!O43</f>
        <v>18554473.61247107</v>
      </c>
      <c r="O33" s="11">
        <f>CSSB!O43</f>
        <v>1726553.5170322426</v>
      </c>
      <c r="P33" s="11">
        <f t="shared" si="12"/>
        <v>136779688.06415364</v>
      </c>
      <c r="Q33" s="13">
        <f t="shared" si="8"/>
        <v>1.9525011503691778E-2</v>
      </c>
      <c r="R33" s="11">
        <f>'Schools block'!S52</f>
        <v>116498660.93465033</v>
      </c>
      <c r="S33" s="11">
        <f>'High needs'!T43</f>
        <v>19315382.287111301</v>
      </c>
      <c r="T33" s="11">
        <f>CSSB!T43</f>
        <v>1726553.5170322424</v>
      </c>
      <c r="U33" s="11">
        <f t="shared" si="13"/>
        <v>137540596.73879388</v>
      </c>
      <c r="V33" s="12">
        <f t="shared" si="9"/>
        <v>2.5196653516078815E-2</v>
      </c>
    </row>
    <row r="34" spans="1:22" s="14" customFormat="1" ht="15" customHeight="1" x14ac:dyDescent="0.2">
      <c r="A34" s="15" t="s">
        <v>84</v>
      </c>
      <c r="B34" s="16">
        <v>935</v>
      </c>
      <c r="C34" s="15" t="s">
        <v>94</v>
      </c>
      <c r="D34" s="11">
        <f>'Schools block'!H53</f>
        <v>386314086.8812567</v>
      </c>
      <c r="E34" s="11">
        <f>'High needs'!F44</f>
        <v>57359730.043156341</v>
      </c>
      <c r="F34" s="11">
        <f>CSSB!F44</f>
        <v>8696468</v>
      </c>
      <c r="G34" s="11">
        <f t="shared" si="10"/>
        <v>452370284.92441303</v>
      </c>
      <c r="H34" s="11">
        <f>'Schools block'!K53</f>
        <v>395552269.26635027</v>
      </c>
      <c r="I34" s="11">
        <f>'High needs'!J44</f>
        <v>59049180.854261987</v>
      </c>
      <c r="J34" s="11">
        <f>CSSB!J44</f>
        <v>8748951.0637227874</v>
      </c>
      <c r="K34" s="11">
        <f t="shared" si="11"/>
        <v>463350401.18433505</v>
      </c>
      <c r="L34" s="13">
        <f t="shared" si="7"/>
        <v>2.4272408303203881E-2</v>
      </c>
      <c r="M34" s="11">
        <f>'Schools block'!O53</f>
        <v>403090090.68261814</v>
      </c>
      <c r="N34" s="11">
        <f>'High needs'!O44</f>
        <v>60694693.454844542</v>
      </c>
      <c r="O34" s="11">
        <f>CSSB!O44</f>
        <v>8794381.060667742</v>
      </c>
      <c r="P34" s="11">
        <f t="shared" si="12"/>
        <v>472579165.19813043</v>
      </c>
      <c r="Q34" s="13">
        <f t="shared" si="8"/>
        <v>4.4673315085437419E-2</v>
      </c>
      <c r="R34" s="11">
        <f>'Schools block'!S53</f>
        <v>404626181.18613207</v>
      </c>
      <c r="S34" s="11">
        <f>'High needs'!T44</f>
        <v>62810360.3155163</v>
      </c>
      <c r="T34" s="11">
        <f>CSSB!T44</f>
        <v>9489573.0200850517</v>
      </c>
      <c r="U34" s="11">
        <f t="shared" si="13"/>
        <v>476926114.5217334</v>
      </c>
      <c r="V34" s="12">
        <f t="shared" si="9"/>
        <v>5.4282587551972905E-2</v>
      </c>
    </row>
    <row r="35" spans="1:22" s="14" customFormat="1" ht="15" customHeight="1" x14ac:dyDescent="0.2">
      <c r="A35" s="15" t="s">
        <v>84</v>
      </c>
      <c r="B35" s="16">
        <v>883</v>
      </c>
      <c r="C35" s="15" t="s">
        <v>95</v>
      </c>
      <c r="D35" s="11">
        <f>'Schools block'!H54</f>
        <v>110348157.47649756</v>
      </c>
      <c r="E35" s="11">
        <f>'High needs'!F45</f>
        <v>21975058.829677168</v>
      </c>
      <c r="F35" s="11">
        <f>CSSB!F45</f>
        <v>1998000</v>
      </c>
      <c r="G35" s="11">
        <f t="shared" si="10"/>
        <v>134321216.30617473</v>
      </c>
      <c r="H35" s="11">
        <f>'Schools block'!K54</f>
        <v>112671208.97430998</v>
      </c>
      <c r="I35" s="11">
        <f>'High needs'!J45</f>
        <v>22315908.38185364</v>
      </c>
      <c r="J35" s="11">
        <f>CSSB!J45</f>
        <v>2016201.5084577175</v>
      </c>
      <c r="K35" s="11">
        <f t="shared" si="11"/>
        <v>137003318.86462134</v>
      </c>
      <c r="L35" s="13">
        <f t="shared" si="7"/>
        <v>1.9967825129970328E-2</v>
      </c>
      <c r="M35" s="11">
        <f>'Schools block'!O54</f>
        <v>114055721.9209953</v>
      </c>
      <c r="N35" s="11">
        <f>'High needs'!O45</f>
        <v>22420043.333532047</v>
      </c>
      <c r="O35" s="11">
        <f>CSSB!O45</f>
        <v>2031956.962026421</v>
      </c>
      <c r="P35" s="11">
        <f t="shared" si="12"/>
        <v>138507722.21655375</v>
      </c>
      <c r="Q35" s="13">
        <f t="shared" si="8"/>
        <v>3.1167867783717867E-2</v>
      </c>
      <c r="R35" s="11">
        <f>'Schools block'!S54</f>
        <v>114747046.1841628</v>
      </c>
      <c r="S35" s="11">
        <f>'High needs'!T45</f>
        <v>22420043.333532047</v>
      </c>
      <c r="T35" s="11">
        <f>CSSB!T45</f>
        <v>2154664.1034540129</v>
      </c>
      <c r="U35" s="11">
        <f t="shared" si="13"/>
        <v>139321753.62114885</v>
      </c>
      <c r="V35" s="12">
        <f t="shared" si="9"/>
        <v>3.7228201564046257E-2</v>
      </c>
    </row>
    <row r="36" spans="1:22" s="14" customFormat="1" ht="15" customHeight="1" x14ac:dyDescent="0.2">
      <c r="A36" s="15" t="s">
        <v>96</v>
      </c>
      <c r="B36" s="16">
        <v>202</v>
      </c>
      <c r="C36" s="15" t="s">
        <v>97</v>
      </c>
      <c r="D36" s="11">
        <f>'Schools block'!H55</f>
        <v>117775219.69251224</v>
      </c>
      <c r="E36" s="11">
        <f>'High needs'!F46</f>
        <v>33612168.607944205</v>
      </c>
      <c r="F36" s="11">
        <f>CSSB!F46</f>
        <v>1409000</v>
      </c>
      <c r="G36" s="11">
        <f t="shared" si="10"/>
        <v>152796388.30045646</v>
      </c>
      <c r="H36" s="11">
        <f>'Schools block'!K55</f>
        <v>118322784.07109174</v>
      </c>
      <c r="I36" s="11">
        <f>'High needs'!J46</f>
        <v>34368492.034362584</v>
      </c>
      <c r="J36" s="11">
        <f>CSSB!J46</f>
        <v>1426721.1908734166</v>
      </c>
      <c r="K36" s="11">
        <f t="shared" si="11"/>
        <v>154117997.29632774</v>
      </c>
      <c r="L36" s="13">
        <f t="shared" si="7"/>
        <v>8.6494779789721473E-3</v>
      </c>
      <c r="M36" s="11">
        <f>'Schools block'!O55</f>
        <v>118853119.37041731</v>
      </c>
      <c r="N36" s="11">
        <f>'High needs'!O46</f>
        <v>34526456.929774553</v>
      </c>
      <c r="O36" s="11">
        <f>CSSB!O46</f>
        <v>1442060.8755285016</v>
      </c>
      <c r="P36" s="11">
        <f t="shared" si="12"/>
        <v>154821637.17572039</v>
      </c>
      <c r="Q36" s="13">
        <f t="shared" si="8"/>
        <v>1.3254559860940634E-2</v>
      </c>
      <c r="R36" s="11">
        <f>'Schools block'!S55</f>
        <v>118853119.37041731</v>
      </c>
      <c r="S36" s="11">
        <f>'High needs'!T46</f>
        <v>34526456.929774553</v>
      </c>
      <c r="T36" s="11">
        <f>CSSB!T46</f>
        <v>1569138.1651333119</v>
      </c>
      <c r="U36" s="11">
        <f t="shared" si="13"/>
        <v>154948714.46532518</v>
      </c>
      <c r="V36" s="12">
        <f t="shared" si="9"/>
        <v>1.4086237173593471E-2</v>
      </c>
    </row>
    <row r="37" spans="1:22" s="14" customFormat="1" ht="15" customHeight="1" x14ac:dyDescent="0.2">
      <c r="A37" s="15" t="s">
        <v>96</v>
      </c>
      <c r="B37" s="16">
        <v>204</v>
      </c>
      <c r="C37" s="15" t="s">
        <v>98</v>
      </c>
      <c r="D37" s="11">
        <f>'Schools block'!H56</f>
        <v>202945289.02499428</v>
      </c>
      <c r="E37" s="11">
        <f>'High needs'!F47</f>
        <v>40888618.447923839</v>
      </c>
      <c r="F37" s="11">
        <f>CSSB!F47</f>
        <v>1996524</v>
      </c>
      <c r="G37" s="11">
        <f t="shared" si="10"/>
        <v>245830431.47291812</v>
      </c>
      <c r="H37" s="11">
        <f>'Schools block'!K56</f>
        <v>203943623.0819883</v>
      </c>
      <c r="I37" s="11">
        <f>'High needs'!J47</f>
        <v>41683721.01545319</v>
      </c>
      <c r="J37" s="11">
        <f>CSSB!J47</f>
        <v>2022701.9150613463</v>
      </c>
      <c r="K37" s="11">
        <f t="shared" si="11"/>
        <v>247650046.01250285</v>
      </c>
      <c r="L37" s="13">
        <f t="shared" si="7"/>
        <v>7.4019092293916575E-3</v>
      </c>
      <c r="M37" s="11">
        <f>'Schools block'!O56</f>
        <v>204825580.69233987</v>
      </c>
      <c r="N37" s="11">
        <f>'High needs'!O47</f>
        <v>41881132.545549497</v>
      </c>
      <c r="O37" s="11">
        <f>CSSB!O47</f>
        <v>2045361.8460353438</v>
      </c>
      <c r="P37" s="11">
        <f t="shared" si="12"/>
        <v>248752075.08392468</v>
      </c>
      <c r="Q37" s="13">
        <f t="shared" si="8"/>
        <v>1.188479226717877E-2</v>
      </c>
      <c r="R37" s="11">
        <f>'Schools block'!S56</f>
        <v>204825580.6923399</v>
      </c>
      <c r="S37" s="11">
        <f>'High needs'!T47</f>
        <v>41881132.545549497</v>
      </c>
      <c r="T37" s="11">
        <f>CSSB!T47</f>
        <v>2309042.6007216936</v>
      </c>
      <c r="U37" s="11">
        <f t="shared" si="13"/>
        <v>249015755.8386111</v>
      </c>
      <c r="V37" s="12">
        <f t="shared" si="9"/>
        <v>1.2957404608566063E-2</v>
      </c>
    </row>
    <row r="38" spans="1:22" s="14" customFormat="1" ht="15" customHeight="1" x14ac:dyDescent="0.2">
      <c r="A38" s="15" t="s">
        <v>96</v>
      </c>
      <c r="B38" s="16">
        <v>205</v>
      </c>
      <c r="C38" s="15" t="s">
        <v>99</v>
      </c>
      <c r="D38" s="11">
        <f>'Schools block'!H57</f>
        <v>100045413.35660093</v>
      </c>
      <c r="E38" s="11">
        <f>'High needs'!F48</f>
        <v>20080000</v>
      </c>
      <c r="F38" s="11">
        <f>CSSB!F48</f>
        <v>4450001</v>
      </c>
      <c r="G38" s="11">
        <f t="shared" si="10"/>
        <v>124575414.35660093</v>
      </c>
      <c r="H38" s="11">
        <f>'Schools block'!K57</f>
        <v>100571497.07086873</v>
      </c>
      <c r="I38" s="11">
        <f>'High needs'!J48</f>
        <v>20667492.482231624</v>
      </c>
      <c r="J38" s="11">
        <f>CSSB!J48</f>
        <v>4422453.5</v>
      </c>
      <c r="K38" s="11">
        <f t="shared" si="11"/>
        <v>125661443.05310035</v>
      </c>
      <c r="L38" s="13">
        <f t="shared" si="7"/>
        <v>8.7178413341707367E-3</v>
      </c>
      <c r="M38" s="11">
        <f>'Schools block'!O57</f>
        <v>101012658.09518364</v>
      </c>
      <c r="N38" s="11">
        <f>'High needs'!O48</f>
        <v>21132983.236568205</v>
      </c>
      <c r="O38" s="11">
        <f>CSSB!O48</f>
        <v>4395594.6875</v>
      </c>
      <c r="P38" s="11">
        <f t="shared" si="12"/>
        <v>126541236.01925185</v>
      </c>
      <c r="Q38" s="13">
        <f t="shared" si="8"/>
        <v>1.5780173582435001E-2</v>
      </c>
      <c r="R38" s="11">
        <f>'Schools block'!S57</f>
        <v>101012658.09518364</v>
      </c>
      <c r="S38" s="11">
        <f>'High needs'!T48</f>
        <v>21132983.236568205</v>
      </c>
      <c r="T38" s="11">
        <f>CSSB!T48</f>
        <v>4073855.2404177189</v>
      </c>
      <c r="U38" s="11">
        <f t="shared" si="13"/>
        <v>126219496.57216957</v>
      </c>
      <c r="V38" s="12">
        <f t="shared" si="9"/>
        <v>1.3197485427280308E-2</v>
      </c>
    </row>
    <row r="39" spans="1:22" s="14" customFormat="1" ht="15" customHeight="1" x14ac:dyDescent="0.2">
      <c r="A39" s="15" t="s">
        <v>96</v>
      </c>
      <c r="B39" s="16">
        <v>309</v>
      </c>
      <c r="C39" s="15" t="s">
        <v>100</v>
      </c>
      <c r="D39" s="11">
        <f>'Schools block'!H58</f>
        <v>192530887.33099014</v>
      </c>
      <c r="E39" s="11">
        <f>'High needs'!F49</f>
        <v>35467375.669009827</v>
      </c>
      <c r="F39" s="11">
        <f>CSSB!F49</f>
        <v>3143596</v>
      </c>
      <c r="G39" s="11">
        <f t="shared" si="10"/>
        <v>231141858.99999997</v>
      </c>
      <c r="H39" s="11">
        <f>'Schools block'!K58</f>
        <v>193379693.34742472</v>
      </c>
      <c r="I39" s="11">
        <f>'High needs'!J49</f>
        <v>35821505.009968452</v>
      </c>
      <c r="J39" s="11">
        <f>CSSB!J49</f>
        <v>3065006.1</v>
      </c>
      <c r="K39" s="11">
        <f t="shared" si="11"/>
        <v>232266204.45739317</v>
      </c>
      <c r="L39" s="13">
        <f t="shared" si="7"/>
        <v>4.8643091400991084E-3</v>
      </c>
      <c r="M39" s="11">
        <f>'Schools block'!O58</f>
        <v>194239690.78758788</v>
      </c>
      <c r="N39" s="11">
        <f>'High needs'!O49</f>
        <v>35926407.246509701</v>
      </c>
      <c r="O39" s="11">
        <f>CSSB!O49</f>
        <v>2988380.9475000002</v>
      </c>
      <c r="P39" s="11">
        <f t="shared" si="12"/>
        <v>233154478.98159757</v>
      </c>
      <c r="Q39" s="13">
        <f t="shared" si="8"/>
        <v>8.7072933924858785E-3</v>
      </c>
      <c r="R39" s="11">
        <f>'Schools block'!S58</f>
        <v>194313841.35870481</v>
      </c>
      <c r="S39" s="11">
        <f>'High needs'!T49</f>
        <v>35926407.246509701</v>
      </c>
      <c r="T39" s="11">
        <f>CSSB!T49</f>
        <v>1236686.3403599381</v>
      </c>
      <c r="U39" s="11">
        <f t="shared" si="13"/>
        <v>231476934.94557443</v>
      </c>
      <c r="V39" s="12">
        <f t="shared" si="9"/>
        <v>1.4496549738940295E-3</v>
      </c>
    </row>
    <row r="40" spans="1:22" s="14" customFormat="1" ht="15" customHeight="1" x14ac:dyDescent="0.2">
      <c r="A40" s="15" t="s">
        <v>96</v>
      </c>
      <c r="B40" s="16">
        <v>206</v>
      </c>
      <c r="C40" s="15" t="s">
        <v>101</v>
      </c>
      <c r="D40" s="11">
        <f>'Schools block'!H59</f>
        <v>129113690.29367383</v>
      </c>
      <c r="E40" s="11">
        <f>'High needs'!F50</f>
        <v>27202633.413304944</v>
      </c>
      <c r="F40" s="11">
        <f>CSSB!F50</f>
        <v>1860000</v>
      </c>
      <c r="G40" s="11">
        <f t="shared" si="10"/>
        <v>158176323.70697877</v>
      </c>
      <c r="H40" s="11">
        <f>'Schools block'!K59</f>
        <v>129958930.68341532</v>
      </c>
      <c r="I40" s="11">
        <f>'High needs'!J50</f>
        <v>27751188.470230673</v>
      </c>
      <c r="J40" s="11">
        <f>CSSB!J50</f>
        <v>1834100</v>
      </c>
      <c r="K40" s="11">
        <f t="shared" si="11"/>
        <v>159544219.15364599</v>
      </c>
      <c r="L40" s="13">
        <f t="shared" si="7"/>
        <v>8.6479152796675625E-3</v>
      </c>
      <c r="M40" s="11">
        <f>'Schools block'!O59</f>
        <v>130395149.44982806</v>
      </c>
      <c r="N40" s="11">
        <f>'High needs'!O50</f>
        <v>27881233.238374453</v>
      </c>
      <c r="O40" s="11">
        <f>CSSB!O50</f>
        <v>1818373.3856410543</v>
      </c>
      <c r="P40" s="11">
        <f t="shared" si="12"/>
        <v>160094756.07384357</v>
      </c>
      <c r="Q40" s="13">
        <f t="shared" si="8"/>
        <v>1.212844199375054E-2</v>
      </c>
      <c r="R40" s="11">
        <f>'Schools block'!S59</f>
        <v>130382338.3382068</v>
      </c>
      <c r="S40" s="11">
        <f>'High needs'!T50</f>
        <v>27881233.238374453</v>
      </c>
      <c r="T40" s="11">
        <f>CSSB!T50</f>
        <v>1818373.3856410543</v>
      </c>
      <c r="U40" s="11">
        <f t="shared" si="13"/>
        <v>160081944.96222231</v>
      </c>
      <c r="V40" s="12">
        <f t="shared" si="9"/>
        <v>1.2047449394346137E-2</v>
      </c>
    </row>
    <row r="41" spans="1:22" s="14" customFormat="1" ht="15" customHeight="1" x14ac:dyDescent="0.2">
      <c r="A41" s="15" t="s">
        <v>96</v>
      </c>
      <c r="B41" s="16">
        <v>207</v>
      </c>
      <c r="C41" s="15" t="s">
        <v>102</v>
      </c>
      <c r="D41" s="11">
        <f>'Schools block'!H60</f>
        <v>66208508.24758254</v>
      </c>
      <c r="E41" s="11">
        <f>'High needs'!F51</f>
        <v>15795651.83093982</v>
      </c>
      <c r="F41" s="11">
        <f>CSSB!F51</f>
        <v>979999.99999999988</v>
      </c>
      <c r="G41" s="11">
        <f t="shared" si="10"/>
        <v>82984160.078522354</v>
      </c>
      <c r="H41" s="11">
        <f>'Schools block'!K60</f>
        <v>66541542.564716399</v>
      </c>
      <c r="I41" s="11">
        <f>'High needs'!J51</f>
        <v>15915065.174496509</v>
      </c>
      <c r="J41" s="11">
        <f>CSSB!J51</f>
        <v>966549.99999999988</v>
      </c>
      <c r="K41" s="11">
        <f t="shared" si="11"/>
        <v>83423157.7392129</v>
      </c>
      <c r="L41" s="13">
        <f t="shared" si="7"/>
        <v>5.2901380248369318E-3</v>
      </c>
      <c r="M41" s="11">
        <f>'Schools block'!O60</f>
        <v>66800083.763787739</v>
      </c>
      <c r="N41" s="11">
        <f>'High needs'!O51</f>
        <v>15990050.365642589</v>
      </c>
      <c r="O41" s="11">
        <f>CSSB!O51</f>
        <v>953436.24999999977</v>
      </c>
      <c r="P41" s="11">
        <f t="shared" si="12"/>
        <v>83743570.379430324</v>
      </c>
      <c r="Q41" s="13">
        <f t="shared" si="8"/>
        <v>9.1512681479138953E-3</v>
      </c>
      <c r="R41" s="11">
        <f>'Schools block'!S60</f>
        <v>66784993.40697138</v>
      </c>
      <c r="S41" s="11">
        <f>'High needs'!T51</f>
        <v>15990050.365642589</v>
      </c>
      <c r="T41" s="11">
        <f>CSSB!T51</f>
        <v>927234.12489775685</v>
      </c>
      <c r="U41" s="11">
        <f t="shared" si="13"/>
        <v>83702277.897511736</v>
      </c>
      <c r="V41" s="12">
        <f t="shared" si="9"/>
        <v>8.6536734035733368E-3</v>
      </c>
    </row>
    <row r="42" spans="1:22" s="14" customFormat="1" ht="15" customHeight="1" x14ac:dyDescent="0.2">
      <c r="A42" s="15" t="s">
        <v>96</v>
      </c>
      <c r="B42" s="16">
        <v>208</v>
      </c>
      <c r="C42" s="15" t="s">
        <v>103</v>
      </c>
      <c r="D42" s="11">
        <f>'Schools block'!H61</f>
        <v>207697104.56742182</v>
      </c>
      <c r="E42" s="11">
        <f>'High needs'!F52</f>
        <v>40869385.661213666</v>
      </c>
      <c r="F42" s="11">
        <f>CSSB!F52</f>
        <v>986000</v>
      </c>
      <c r="G42" s="11">
        <f t="shared" si="10"/>
        <v>249552490.22863549</v>
      </c>
      <c r="H42" s="11">
        <f>'Schools block'!K61</f>
        <v>208678559.29116431</v>
      </c>
      <c r="I42" s="11">
        <f>'High needs'!J52</f>
        <v>41437978.230673738</v>
      </c>
      <c r="J42" s="11">
        <f>CSSB!J52</f>
        <v>1010925.9546379298</v>
      </c>
      <c r="K42" s="11">
        <f t="shared" si="11"/>
        <v>251127463.47647598</v>
      </c>
      <c r="L42" s="13">
        <f t="shared" si="7"/>
        <v>6.3111902686185653E-3</v>
      </c>
      <c r="M42" s="11">
        <f>'Schools block'!O61</f>
        <v>209582658.33451509</v>
      </c>
      <c r="N42" s="11">
        <f>'High needs'!O52</f>
        <v>41634687.513700962</v>
      </c>
      <c r="O42" s="11">
        <f>CSSB!O52</f>
        <v>1032502.1729972932</v>
      </c>
      <c r="P42" s="11">
        <f t="shared" si="12"/>
        <v>252249848.02121335</v>
      </c>
      <c r="Q42" s="13">
        <f t="shared" si="8"/>
        <v>1.0808779307738393E-2</v>
      </c>
      <c r="R42" s="11">
        <f>'Schools block'!S61</f>
        <v>209564985.78623655</v>
      </c>
      <c r="S42" s="11">
        <f>'High needs'!T52</f>
        <v>41634687.513700962</v>
      </c>
      <c r="T42" s="11">
        <f>CSSB!T52</f>
        <v>1470394.2076428891</v>
      </c>
      <c r="U42" s="11">
        <f t="shared" si="13"/>
        <v>252670067.5075804</v>
      </c>
      <c r="V42" s="12">
        <f t="shared" si="9"/>
        <v>1.2492671486021404E-2</v>
      </c>
    </row>
    <row r="43" spans="1:22" s="14" customFormat="1" ht="15" customHeight="1" x14ac:dyDescent="0.2">
      <c r="A43" s="15" t="s">
        <v>96</v>
      </c>
      <c r="B43" s="16">
        <v>209</v>
      </c>
      <c r="C43" s="15" t="s">
        <v>104</v>
      </c>
      <c r="D43" s="11">
        <f>'Schools block'!H62</f>
        <v>211029377.00859678</v>
      </c>
      <c r="E43" s="11">
        <f>'High needs'!F53</f>
        <v>49672967.7763936</v>
      </c>
      <c r="F43" s="11">
        <f>CSSB!F53</f>
        <v>5374520.6321206698</v>
      </c>
      <c r="G43" s="11">
        <f t="shared" si="10"/>
        <v>266076865.41711104</v>
      </c>
      <c r="H43" s="11">
        <f>'Schools block'!K62</f>
        <v>212066498.20641136</v>
      </c>
      <c r="I43" s="11">
        <f>'High needs'!J53</f>
        <v>50646817.504616968</v>
      </c>
      <c r="J43" s="11">
        <f>CSSB!J53</f>
        <v>5410383.5192726217</v>
      </c>
      <c r="K43" s="11">
        <f t="shared" si="11"/>
        <v>268123699.23030096</v>
      </c>
      <c r="L43" s="13">
        <f t="shared" si="7"/>
        <v>7.692641034316299E-3</v>
      </c>
      <c r="M43" s="11">
        <f>'Schools block'!O62</f>
        <v>213103877.011033</v>
      </c>
      <c r="N43" s="11">
        <f>'High needs'!O53</f>
        <v>50886709.176064126</v>
      </c>
      <c r="O43" s="11">
        <f>CSSB!O53</f>
        <v>5441426.8833253775</v>
      </c>
      <c r="P43" s="11">
        <f t="shared" si="12"/>
        <v>269432013.07042253</v>
      </c>
      <c r="Q43" s="13">
        <f t="shared" si="8"/>
        <v>1.2609693248046382E-2</v>
      </c>
      <c r="R43" s="11">
        <f>'Schools block'!S62</f>
        <v>213103877.011033</v>
      </c>
      <c r="S43" s="11">
        <f>'High needs'!T53</f>
        <v>50886709.176064126</v>
      </c>
      <c r="T43" s="11">
        <f>CSSB!T53</f>
        <v>5558629.4203399476</v>
      </c>
      <c r="U43" s="11">
        <f t="shared" si="13"/>
        <v>269549215.60743707</v>
      </c>
      <c r="V43" s="12">
        <f t="shared" si="9"/>
        <v>1.3050177003861881E-2</v>
      </c>
    </row>
    <row r="44" spans="1:22" s="14" customFormat="1" ht="15" customHeight="1" x14ac:dyDescent="0.2">
      <c r="A44" s="15" t="s">
        <v>96</v>
      </c>
      <c r="B44" s="16">
        <v>316</v>
      </c>
      <c r="C44" s="15" t="s">
        <v>105</v>
      </c>
      <c r="D44" s="11">
        <f>'Schools block'!H63</f>
        <v>326442469.75611567</v>
      </c>
      <c r="E44" s="11">
        <f>'High needs'!F54</f>
        <v>45795079.243131354</v>
      </c>
      <c r="F44" s="11">
        <f>CSSB!F54</f>
        <v>1810000</v>
      </c>
      <c r="G44" s="11">
        <f t="shared" si="10"/>
        <v>374047548.99924701</v>
      </c>
      <c r="H44" s="11">
        <f>'Schools block'!K63</f>
        <v>328440004.58175224</v>
      </c>
      <c r="I44" s="11">
        <f>'High needs'!J54</f>
        <v>46686682.977684647</v>
      </c>
      <c r="J44" s="11">
        <f>CSSB!J54</f>
        <v>1855756.5698728731</v>
      </c>
      <c r="K44" s="11">
        <f t="shared" si="11"/>
        <v>376982444.12930977</v>
      </c>
      <c r="L44" s="13">
        <f t="shared" si="7"/>
        <v>7.846315629964646E-3</v>
      </c>
      <c r="M44" s="11">
        <f>'Schools block'!O63</f>
        <v>329945291.67220938</v>
      </c>
      <c r="N44" s="11">
        <f>'High needs'!O54</f>
        <v>46715903.037556425</v>
      </c>
      <c r="O44" s="11">
        <f>CSSB!O54</f>
        <v>1895364.0295386415</v>
      </c>
      <c r="P44" s="11">
        <f t="shared" si="12"/>
        <v>378556558.73930442</v>
      </c>
      <c r="Q44" s="13">
        <f t="shared" si="8"/>
        <v>1.2054643192078465E-2</v>
      </c>
      <c r="R44" s="11">
        <f>'Schools block'!S63</f>
        <v>330015479.68620431</v>
      </c>
      <c r="S44" s="11">
        <f>'High needs'!T54</f>
        <v>46715903.037556425</v>
      </c>
      <c r="T44" s="11">
        <f>CSSB!T54</f>
        <v>2038386.6481143732</v>
      </c>
      <c r="U44" s="11">
        <f t="shared" si="13"/>
        <v>378769769.37187511</v>
      </c>
      <c r="V44" s="12">
        <f t="shared" si="9"/>
        <v>1.2624652628421846E-2</v>
      </c>
    </row>
    <row r="45" spans="1:22" s="14" customFormat="1" ht="15" customHeight="1" x14ac:dyDescent="0.2">
      <c r="A45" s="15" t="s">
        <v>96</v>
      </c>
      <c r="B45" s="16">
        <v>210</v>
      </c>
      <c r="C45" s="15" t="s">
        <v>106</v>
      </c>
      <c r="D45" s="11">
        <f>'Schools block'!H64</f>
        <v>236008694.74181476</v>
      </c>
      <c r="E45" s="11">
        <f>'High needs'!F55</f>
        <v>42291275.126608066</v>
      </c>
      <c r="F45" s="11">
        <f>CSSB!F55</f>
        <v>1630000</v>
      </c>
      <c r="G45" s="11">
        <f t="shared" si="10"/>
        <v>279929969.86842281</v>
      </c>
      <c r="H45" s="11">
        <f>'Schools block'!K64</f>
        <v>237016092.30978191</v>
      </c>
      <c r="I45" s="11">
        <f>'High needs'!J55</f>
        <v>42931757.062727794</v>
      </c>
      <c r="J45" s="11">
        <f>CSSB!J55</f>
        <v>1629314.2145673861</v>
      </c>
      <c r="K45" s="11">
        <f t="shared" si="11"/>
        <v>281577163.58707708</v>
      </c>
      <c r="L45" s="13">
        <f t="shared" si="7"/>
        <v>5.8843064193109277E-3</v>
      </c>
      <c r="M45" s="11">
        <f>'Schools block'!O64</f>
        <v>238001611.20978391</v>
      </c>
      <c r="N45" s="11">
        <f>'High needs'!O55</f>
        <v>43137304.935621597</v>
      </c>
      <c r="O45" s="11">
        <f>CSSB!O55</f>
        <v>1629314.2145673861</v>
      </c>
      <c r="P45" s="11">
        <f t="shared" si="12"/>
        <v>282768230.35997289</v>
      </c>
      <c r="Q45" s="13">
        <f t="shared" si="8"/>
        <v>1.0139180498908969E-2</v>
      </c>
      <c r="R45" s="11">
        <f>'Schools block'!S64</f>
        <v>237900836.30762106</v>
      </c>
      <c r="S45" s="11">
        <f>'High needs'!T55</f>
        <v>43137304.935621597</v>
      </c>
      <c r="T45" s="11">
        <f>CSSB!T55</f>
        <v>1629314.2145673861</v>
      </c>
      <c r="U45" s="11">
        <f t="shared" si="13"/>
        <v>282667455.45781004</v>
      </c>
      <c r="V45" s="12">
        <f t="shared" si="9"/>
        <v>9.7791800952000789E-3</v>
      </c>
    </row>
    <row r="46" spans="1:22" s="14" customFormat="1" ht="15" customHeight="1" x14ac:dyDescent="0.2">
      <c r="A46" s="15" t="s">
        <v>96</v>
      </c>
      <c r="B46" s="16">
        <v>211</v>
      </c>
      <c r="C46" s="15" t="s">
        <v>107</v>
      </c>
      <c r="D46" s="11">
        <f>'Schools block'!H65</f>
        <v>254647580.17915988</v>
      </c>
      <c r="E46" s="11">
        <f>'High needs'!F56</f>
        <v>45847457.993038476</v>
      </c>
      <c r="F46" s="11">
        <f>CSSB!F56</f>
        <v>4880000</v>
      </c>
      <c r="G46" s="11">
        <f t="shared" si="10"/>
        <v>305375038.17219836</v>
      </c>
      <c r="H46" s="11">
        <f>'Schools block'!K65</f>
        <v>255974193.79348579</v>
      </c>
      <c r="I46" s="11">
        <f>'High needs'!J56</f>
        <v>48198056.747221805</v>
      </c>
      <c r="J46" s="11">
        <f>CSSB!J56</f>
        <v>4827550</v>
      </c>
      <c r="K46" s="11">
        <f t="shared" si="11"/>
        <v>308999800.54070759</v>
      </c>
      <c r="L46" s="13">
        <f t="shared" si="7"/>
        <v>1.1869871192501533E-2</v>
      </c>
      <c r="M46" s="11">
        <f>'Schools block'!O65</f>
        <v>257221830.67257699</v>
      </c>
      <c r="N46" s="11">
        <f>'High needs'!O56</f>
        <v>48200356.747221805</v>
      </c>
      <c r="O46" s="11">
        <f>CSSB!O56</f>
        <v>4776411.25</v>
      </c>
      <c r="P46" s="11">
        <f t="shared" si="12"/>
        <v>310198598.66979879</v>
      </c>
      <c r="Q46" s="13">
        <f t="shared" si="8"/>
        <v>1.5795529740975332E-2</v>
      </c>
      <c r="R46" s="11">
        <f>'Schools block'!S65</f>
        <v>257221830.67257699</v>
      </c>
      <c r="S46" s="11">
        <f>'High needs'!T56</f>
        <v>48200356.747221805</v>
      </c>
      <c r="T46" s="11">
        <f>CSSB!T56</f>
        <v>4510864.795227699</v>
      </c>
      <c r="U46" s="11">
        <f t="shared" si="13"/>
        <v>309933052.2150265</v>
      </c>
      <c r="V46" s="12">
        <f t="shared" si="9"/>
        <v>1.4925954885212058E-2</v>
      </c>
    </row>
    <row r="47" spans="1:22" s="14" customFormat="1" ht="15" customHeight="1" x14ac:dyDescent="0.2">
      <c r="A47" s="15" t="s">
        <v>96</v>
      </c>
      <c r="B47" s="16">
        <v>212</v>
      </c>
      <c r="C47" s="15" t="s">
        <v>108</v>
      </c>
      <c r="D47" s="11">
        <f>'Schools block'!H66</f>
        <v>152845571.73493612</v>
      </c>
      <c r="E47" s="11">
        <f>'High needs'!F57</f>
        <v>42310301.825533837</v>
      </c>
      <c r="F47" s="11">
        <f>CSSB!F57</f>
        <v>3163000</v>
      </c>
      <c r="G47" s="11">
        <f t="shared" si="10"/>
        <v>198318873.56046996</v>
      </c>
      <c r="H47" s="11">
        <f>'Schools block'!K66</f>
        <v>154205502.29602736</v>
      </c>
      <c r="I47" s="11">
        <f>'High needs'!J57</f>
        <v>43010275.577283189</v>
      </c>
      <c r="J47" s="11">
        <f>CSSB!J57</f>
        <v>3189139.3885351112</v>
      </c>
      <c r="K47" s="11">
        <f t="shared" si="11"/>
        <v>200404917.26184565</v>
      </c>
      <c r="L47" s="13">
        <f t="shared" si="7"/>
        <v>1.0518634277839582E-2</v>
      </c>
      <c r="M47" s="11">
        <f>'Schools block'!O66</f>
        <v>154880729.843909</v>
      </c>
      <c r="N47" s="11">
        <f>'High needs'!O57</f>
        <v>43195429.707890607</v>
      </c>
      <c r="O47" s="11">
        <f>CSSB!O57</f>
        <v>3211765.9704657211</v>
      </c>
      <c r="P47" s="11">
        <f t="shared" si="12"/>
        <v>201287925.52226532</v>
      </c>
      <c r="Q47" s="13">
        <f t="shared" si="8"/>
        <v>1.4971101380777348E-2</v>
      </c>
      <c r="R47" s="11">
        <f>'Schools block'!S66</f>
        <v>154880729.843909</v>
      </c>
      <c r="S47" s="11">
        <f>'High needs'!T57</f>
        <v>43195429.707890607</v>
      </c>
      <c r="T47" s="11">
        <f>CSSB!T57</f>
        <v>3314706.5824058312</v>
      </c>
      <c r="U47" s="11">
        <f t="shared" si="13"/>
        <v>201390866.13420543</v>
      </c>
      <c r="V47" s="12">
        <f t="shared" si="9"/>
        <v>1.5490167519526506E-2</v>
      </c>
    </row>
    <row r="48" spans="1:22" s="14" customFormat="1" ht="15" customHeight="1" x14ac:dyDescent="0.2">
      <c r="A48" s="15" t="s">
        <v>96</v>
      </c>
      <c r="B48" s="16">
        <v>213</v>
      </c>
      <c r="C48" s="15" t="s">
        <v>109</v>
      </c>
      <c r="D48" s="11">
        <f>'Schools block'!H67</f>
        <v>111323102.15004657</v>
      </c>
      <c r="E48" s="11">
        <f>'High needs'!F58</f>
        <v>24337709.874900416</v>
      </c>
      <c r="F48" s="11">
        <f>CSSB!F58</f>
        <v>1150000</v>
      </c>
      <c r="G48" s="11">
        <f t="shared" si="10"/>
        <v>136810812.02494699</v>
      </c>
      <c r="H48" s="11">
        <f>'Schools block'!K67</f>
        <v>112793947.14246504</v>
      </c>
      <c r="I48" s="11">
        <f>'High needs'!J58</f>
        <v>24971702.777345583</v>
      </c>
      <c r="J48" s="11">
        <f>CSSB!J58</f>
        <v>1125650</v>
      </c>
      <c r="K48" s="11">
        <f t="shared" si="11"/>
        <v>138891299.91981062</v>
      </c>
      <c r="L48" s="13">
        <f t="shared" si="7"/>
        <v>1.5207042952747517E-2</v>
      </c>
      <c r="M48" s="11">
        <f>'Schools block'!O67</f>
        <v>113441314.60728316</v>
      </c>
      <c r="N48" s="11">
        <f>'High needs'!O58</f>
        <v>25090816.82367976</v>
      </c>
      <c r="O48" s="11">
        <f>CSSB!O58</f>
        <v>1101908.75</v>
      </c>
      <c r="P48" s="11">
        <f t="shared" si="12"/>
        <v>139634040.18096292</v>
      </c>
      <c r="Q48" s="13">
        <f t="shared" si="8"/>
        <v>2.0636001747443223E-2</v>
      </c>
      <c r="R48" s="11">
        <f>'Schools block'!S67</f>
        <v>113477310.43374766</v>
      </c>
      <c r="S48" s="11">
        <f>'High needs'!T58</f>
        <v>25090816.82367976</v>
      </c>
      <c r="T48" s="11">
        <f>CSSB!T58</f>
        <v>1021909.8574494069</v>
      </c>
      <c r="U48" s="11">
        <f t="shared" si="13"/>
        <v>139590037.11487684</v>
      </c>
      <c r="V48" s="12">
        <f t="shared" si="9"/>
        <v>2.0314367328095873E-2</v>
      </c>
    </row>
    <row r="49" spans="1:22" s="14" customFormat="1" ht="15" customHeight="1" x14ac:dyDescent="0.2">
      <c r="A49" s="15" t="s">
        <v>110</v>
      </c>
      <c r="B49" s="16">
        <v>841</v>
      </c>
      <c r="C49" s="15" t="s">
        <v>111</v>
      </c>
      <c r="D49" s="11">
        <f>'Schools block'!H68</f>
        <v>63085669.17087914</v>
      </c>
      <c r="E49" s="11">
        <f>'High needs'!F59</f>
        <v>11915294.688749261</v>
      </c>
      <c r="F49" s="11">
        <f>CSSB!F59</f>
        <v>1447000</v>
      </c>
      <c r="G49" s="11">
        <f t="shared" si="10"/>
        <v>76447963.859628409</v>
      </c>
      <c r="H49" s="11">
        <f>'Schools block'!K68</f>
        <v>64181736.679188758</v>
      </c>
      <c r="I49" s="11">
        <f>'High needs'!J59</f>
        <v>12029564.90953028</v>
      </c>
      <c r="J49" s="11">
        <f>CSSB!J59</f>
        <v>1448303.0955346692</v>
      </c>
      <c r="K49" s="11">
        <f t="shared" si="11"/>
        <v>77659604.684253708</v>
      </c>
      <c r="L49" s="13">
        <f t="shared" si="7"/>
        <v>1.5849222967534871E-2</v>
      </c>
      <c r="M49" s="11">
        <f>'Schools block'!O68</f>
        <v>65094967.279023834</v>
      </c>
      <c r="N49" s="11">
        <f>'High needs'!O59</f>
        <v>12030067.40953028</v>
      </c>
      <c r="O49" s="11">
        <f>CSSB!O59</f>
        <v>1448303.0955346692</v>
      </c>
      <c r="P49" s="11">
        <f t="shared" si="12"/>
        <v>78573337.784088776</v>
      </c>
      <c r="Q49" s="13">
        <f t="shared" si="8"/>
        <v>2.7801576617042644E-2</v>
      </c>
      <c r="R49" s="11">
        <f>'Schools block'!S68</f>
        <v>65211978.599541761</v>
      </c>
      <c r="S49" s="11">
        <f>'High needs'!T59</f>
        <v>12030067.40953028</v>
      </c>
      <c r="T49" s="11">
        <f>CSSB!T59</f>
        <v>1448303.0955346692</v>
      </c>
      <c r="U49" s="11">
        <f t="shared" si="13"/>
        <v>78690349.104606703</v>
      </c>
      <c r="V49" s="12">
        <f t="shared" si="9"/>
        <v>2.9332177493905504E-2</v>
      </c>
    </row>
    <row r="50" spans="1:22" s="14" customFormat="1" ht="15" customHeight="1" x14ac:dyDescent="0.2">
      <c r="A50" s="15" t="s">
        <v>110</v>
      </c>
      <c r="B50" s="16">
        <v>840</v>
      </c>
      <c r="C50" s="15" t="s">
        <v>112</v>
      </c>
      <c r="D50" s="11">
        <f>'Schools block'!H69</f>
        <v>290567071.45836931</v>
      </c>
      <c r="E50" s="11">
        <f>'High needs'!F60</f>
        <v>48582408.114259392</v>
      </c>
      <c r="F50" s="11">
        <f>CSSB!F60</f>
        <v>2780000</v>
      </c>
      <c r="G50" s="11">
        <f t="shared" si="10"/>
        <v>341929479.57262874</v>
      </c>
      <c r="H50" s="11">
        <f>'Schools block'!K69</f>
        <v>294365480.19262683</v>
      </c>
      <c r="I50" s="11">
        <f>'High needs'!J60</f>
        <v>50003531.709008031</v>
      </c>
      <c r="J50" s="11">
        <f>CSSB!J60</f>
        <v>2799297.8581592115</v>
      </c>
      <c r="K50" s="11">
        <f t="shared" si="11"/>
        <v>347168309.75979406</v>
      </c>
      <c r="L50" s="13">
        <f t="shared" si="7"/>
        <v>1.5321376190532726E-2</v>
      </c>
      <c r="M50" s="11">
        <f>'Schools block'!O69</f>
        <v>297135648.84158349</v>
      </c>
      <c r="N50" s="11">
        <f>'High needs'!O60</f>
        <v>51338402.760278277</v>
      </c>
      <c r="O50" s="11">
        <f>CSSB!O60</f>
        <v>2799297.8581592115</v>
      </c>
      <c r="P50" s="11">
        <f t="shared" si="12"/>
        <v>351273349.46002096</v>
      </c>
      <c r="Q50" s="13">
        <f t="shared" si="8"/>
        <v>2.732689178795274E-2</v>
      </c>
      <c r="R50" s="11">
        <f>'Schools block'!S69</f>
        <v>298614013.27256894</v>
      </c>
      <c r="S50" s="11">
        <f>'High needs'!T60</f>
        <v>52467062.686345458</v>
      </c>
      <c r="T50" s="11">
        <f>CSSB!T60</f>
        <v>2799297.858159211</v>
      </c>
      <c r="U50" s="11">
        <f t="shared" si="13"/>
        <v>353880373.81707358</v>
      </c>
      <c r="V50" s="12">
        <f t="shared" si="9"/>
        <v>3.4951342187231255E-2</v>
      </c>
    </row>
    <row r="51" spans="1:22" s="14" customFormat="1" ht="15" customHeight="1" x14ac:dyDescent="0.2">
      <c r="A51" s="15" t="s">
        <v>110</v>
      </c>
      <c r="B51" s="16">
        <v>390</v>
      </c>
      <c r="C51" s="15" t="s">
        <v>113</v>
      </c>
      <c r="D51" s="11">
        <f>'Schools block'!H70</f>
        <v>105564713.46139018</v>
      </c>
      <c r="E51" s="11">
        <f>'High needs'!F61</f>
        <v>21542753.896671388</v>
      </c>
      <c r="F51" s="11">
        <f>CSSB!F61</f>
        <v>1744000</v>
      </c>
      <c r="G51" s="11">
        <f t="shared" si="10"/>
        <v>128851467.35806157</v>
      </c>
      <c r="H51" s="11">
        <f>'Schools block'!K70</f>
        <v>108066154.18288356</v>
      </c>
      <c r="I51" s="11">
        <f>'High needs'!J61</f>
        <v>21650179.60328719</v>
      </c>
      <c r="J51" s="11">
        <f>CSSB!J61</f>
        <v>1724225</v>
      </c>
      <c r="K51" s="11">
        <f t="shared" si="11"/>
        <v>131440558.78617075</v>
      </c>
      <c r="L51" s="13">
        <f t="shared" si="7"/>
        <v>2.0093612290145162E-2</v>
      </c>
      <c r="M51" s="11">
        <f>'Schools block'!O70</f>
        <v>109452321.6122618</v>
      </c>
      <c r="N51" s="11">
        <f>'High needs'!O61</f>
        <v>21747583.481910512</v>
      </c>
      <c r="O51" s="11">
        <f>CSSB!O61</f>
        <v>1722114.4984782375</v>
      </c>
      <c r="P51" s="11">
        <f t="shared" si="12"/>
        <v>132922019.59265055</v>
      </c>
      <c r="Q51" s="13">
        <f t="shared" si="8"/>
        <v>3.1591042912048818E-2</v>
      </c>
      <c r="R51" s="11">
        <f>'Schools block'!S70</f>
        <v>109560925.52302302</v>
      </c>
      <c r="S51" s="11">
        <f>'High needs'!T61</f>
        <v>21747583.481910512</v>
      </c>
      <c r="T51" s="11">
        <f>CSSB!T61</f>
        <v>1722114.4984782375</v>
      </c>
      <c r="U51" s="11">
        <f t="shared" si="13"/>
        <v>133030623.50341177</v>
      </c>
      <c r="V51" s="12">
        <f t="shared" si="9"/>
        <v>3.2433904176945604E-2</v>
      </c>
    </row>
    <row r="52" spans="1:22" s="14" customFormat="1" ht="15" customHeight="1" x14ac:dyDescent="0.2">
      <c r="A52" s="15" t="s">
        <v>110</v>
      </c>
      <c r="B52" s="16">
        <v>805</v>
      </c>
      <c r="C52" s="15" t="s">
        <v>114</v>
      </c>
      <c r="D52" s="11">
        <f>'Schools block'!H71</f>
        <v>62316557.119173571</v>
      </c>
      <c r="E52" s="11">
        <f>'High needs'!F62</f>
        <v>10238325.953043472</v>
      </c>
      <c r="F52" s="11">
        <f>CSSB!F62</f>
        <v>915000</v>
      </c>
      <c r="G52" s="11">
        <f t="shared" si="10"/>
        <v>73469883.072217047</v>
      </c>
      <c r="H52" s="11">
        <f>'Schools block'!K71</f>
        <v>62723206.775258854</v>
      </c>
      <c r="I52" s="11">
        <f>'High needs'!J62</f>
        <v>10511779.114618877</v>
      </c>
      <c r="J52" s="11">
        <f>CSSB!J62</f>
        <v>912306.26655874518</v>
      </c>
      <c r="K52" s="11">
        <f t="shared" si="11"/>
        <v>74147292.156436473</v>
      </c>
      <c r="L52" s="13">
        <f t="shared" si="7"/>
        <v>9.2202281519023002E-3</v>
      </c>
      <c r="M52" s="11">
        <f>'Schools block'!O71</f>
        <v>62973350.744982183</v>
      </c>
      <c r="N52" s="11">
        <f>'High needs'!O62</f>
        <v>10800612.488057444</v>
      </c>
      <c r="O52" s="11">
        <f>CSSB!O62</f>
        <v>912306.26655874518</v>
      </c>
      <c r="P52" s="11">
        <f t="shared" si="12"/>
        <v>74686269.499598384</v>
      </c>
      <c r="Q52" s="13">
        <f t="shared" si="8"/>
        <v>1.6556259197876937E-2</v>
      </c>
      <c r="R52" s="11">
        <f>'Schools block'!S71</f>
        <v>62973350.744982183</v>
      </c>
      <c r="S52" s="11">
        <f>'High needs'!T62</f>
        <v>10878677.959750986</v>
      </c>
      <c r="T52" s="11">
        <f>CSSB!T62</f>
        <v>912306.26655874518</v>
      </c>
      <c r="U52" s="11">
        <f t="shared" si="13"/>
        <v>74764334.971291915</v>
      </c>
      <c r="V52" s="12">
        <f t="shared" si="9"/>
        <v>1.7618809843517633E-2</v>
      </c>
    </row>
    <row r="53" spans="1:22" s="14" customFormat="1" ht="15" customHeight="1" x14ac:dyDescent="0.2">
      <c r="A53" s="15" t="s">
        <v>110</v>
      </c>
      <c r="B53" s="16">
        <v>806</v>
      </c>
      <c r="C53" s="15" t="s">
        <v>115</v>
      </c>
      <c r="D53" s="11">
        <f>'Schools block'!H72</f>
        <v>96639833.374373212</v>
      </c>
      <c r="E53" s="11">
        <f>'High needs'!F63</f>
        <v>21781723.781623617</v>
      </c>
      <c r="F53" s="11">
        <f>CSSB!F63</f>
        <v>1141000</v>
      </c>
      <c r="G53" s="11">
        <f t="shared" si="10"/>
        <v>119562557.15599683</v>
      </c>
      <c r="H53" s="11">
        <f>'Schools block'!K72</f>
        <v>97826106.475157782</v>
      </c>
      <c r="I53" s="11">
        <f>'High needs'!J63</f>
        <v>22342960.361524343</v>
      </c>
      <c r="J53" s="11">
        <f>CSSB!J63</f>
        <v>1121775</v>
      </c>
      <c r="K53" s="11">
        <f t="shared" si="11"/>
        <v>121290841.83668213</v>
      </c>
      <c r="L53" s="13">
        <f t="shared" si="7"/>
        <v>1.4455066216343567E-2</v>
      </c>
      <c r="M53" s="11">
        <f>'Schools block'!O72</f>
        <v>98333329.79737176</v>
      </c>
      <c r="N53" s="11">
        <f>'High needs'!O63</f>
        <v>22348795.361524343</v>
      </c>
      <c r="O53" s="11">
        <f>CSSB!O63</f>
        <v>1103030.625</v>
      </c>
      <c r="P53" s="11">
        <f t="shared" si="12"/>
        <v>121785155.7838961</v>
      </c>
      <c r="Q53" s="13">
        <f t="shared" si="8"/>
        <v>1.8589420306554531E-2</v>
      </c>
      <c r="R53" s="11">
        <f>'Schools block'!S72</f>
        <v>98360628.514868647</v>
      </c>
      <c r="S53" s="11">
        <f>'High needs'!T63</f>
        <v>22348795.361524343</v>
      </c>
      <c r="T53" s="11">
        <f>CSSB!T63</f>
        <v>1064183.7379785683</v>
      </c>
      <c r="U53" s="11">
        <f t="shared" si="13"/>
        <v>121773607.61437155</v>
      </c>
      <c r="V53" s="12">
        <f t="shared" si="9"/>
        <v>1.8492833467001715E-2</v>
      </c>
    </row>
    <row r="54" spans="1:22" s="14" customFormat="1" ht="15" customHeight="1" x14ac:dyDescent="0.2">
      <c r="A54" s="15" t="s">
        <v>110</v>
      </c>
      <c r="B54" s="16">
        <v>391</v>
      </c>
      <c r="C54" s="15" t="s">
        <v>116</v>
      </c>
      <c r="D54" s="11">
        <f>'Schools block'!H73</f>
        <v>154096933.60654646</v>
      </c>
      <c r="E54" s="11">
        <f>'High needs'!F64</f>
        <v>35038977.840048626</v>
      </c>
      <c r="F54" s="11">
        <f>CSSB!F64</f>
        <v>1549530</v>
      </c>
      <c r="G54" s="11">
        <f t="shared" si="10"/>
        <v>190685441.44659507</v>
      </c>
      <c r="H54" s="11">
        <f>'Schools block'!K73</f>
        <v>156887751.8953706</v>
      </c>
      <c r="I54" s="11">
        <f>'High needs'!J64</f>
        <v>35542923.249600515</v>
      </c>
      <c r="J54" s="11">
        <f>CSSB!J64</f>
        <v>1575474.7335141047</v>
      </c>
      <c r="K54" s="11">
        <f t="shared" si="11"/>
        <v>194006149.87848523</v>
      </c>
      <c r="L54" s="13">
        <f t="shared" si="7"/>
        <v>1.7414588165191335E-2</v>
      </c>
      <c r="M54" s="11">
        <f>'Schools block'!O73</f>
        <v>159317477.52268261</v>
      </c>
      <c r="N54" s="11">
        <f>'High needs'!O64</f>
        <v>35707106.947359726</v>
      </c>
      <c r="O54" s="11">
        <f>CSSB!O64</f>
        <v>1597932.8196218275</v>
      </c>
      <c r="P54" s="11">
        <f t="shared" si="12"/>
        <v>196622517.28966418</v>
      </c>
      <c r="Q54" s="13">
        <f t="shared" si="8"/>
        <v>3.1135443786524691E-2</v>
      </c>
      <c r="R54" s="11">
        <f>'Schools block'!S73</f>
        <v>160080464.53847557</v>
      </c>
      <c r="S54" s="11">
        <f>'High needs'!T64</f>
        <v>35707106.947359726</v>
      </c>
      <c r="T54" s="11">
        <f>CSSB!T64</f>
        <v>1643425.57912244</v>
      </c>
      <c r="U54" s="11">
        <f t="shared" si="13"/>
        <v>197430997.06495777</v>
      </c>
      <c r="V54" s="12">
        <f t="shared" si="9"/>
        <v>3.5375304832864815E-2</v>
      </c>
    </row>
    <row r="55" spans="1:22" s="14" customFormat="1" ht="15" customHeight="1" x14ac:dyDescent="0.2">
      <c r="A55" s="15" t="s">
        <v>110</v>
      </c>
      <c r="B55" s="16">
        <v>392</v>
      </c>
      <c r="C55" s="15" t="s">
        <v>117</v>
      </c>
      <c r="D55" s="11">
        <f>'Schools block'!H74</f>
        <v>113371440.34994806</v>
      </c>
      <c r="E55" s="11">
        <f>'High needs'!F65</f>
        <v>19570015.636493526</v>
      </c>
      <c r="F55" s="11">
        <f>CSSB!F65</f>
        <v>2288000</v>
      </c>
      <c r="G55" s="11">
        <f t="shared" si="10"/>
        <v>135229455.98644158</v>
      </c>
      <c r="H55" s="11">
        <f>'Schools block'!K74</f>
        <v>115192833.5658389</v>
      </c>
      <c r="I55" s="11">
        <f>'High needs'!J65</f>
        <v>20059313.970324468</v>
      </c>
      <c r="J55" s="11">
        <f>CSSB!J65</f>
        <v>2306530.1468048706</v>
      </c>
      <c r="K55" s="11">
        <f t="shared" si="11"/>
        <v>137558677.68296823</v>
      </c>
      <c r="L55" s="13">
        <f t="shared" si="7"/>
        <v>1.7224218492457588E-2</v>
      </c>
      <c r="M55" s="11">
        <f>'Schools block'!O74</f>
        <v>116898593.33214317</v>
      </c>
      <c r="N55" s="11">
        <f>'High needs'!O65</f>
        <v>20059313.970324468</v>
      </c>
      <c r="O55" s="11">
        <f>CSSB!O65</f>
        <v>2322570.0738407867</v>
      </c>
      <c r="P55" s="11">
        <f t="shared" si="12"/>
        <v>139280477.37630844</v>
      </c>
      <c r="Q55" s="13">
        <f t="shared" si="8"/>
        <v>2.9956649313689642E-2</v>
      </c>
      <c r="R55" s="11">
        <f>'Schools block'!S74</f>
        <v>117674889.67422692</v>
      </c>
      <c r="S55" s="11">
        <f>'High needs'!T65</f>
        <v>20059313.970324468</v>
      </c>
      <c r="T55" s="11">
        <f>CSSB!T65</f>
        <v>2390906.3836577609</v>
      </c>
      <c r="U55" s="11">
        <f t="shared" si="13"/>
        <v>140125110.02820915</v>
      </c>
      <c r="V55" s="12">
        <f t="shared" si="9"/>
        <v>3.6202571444629766E-2</v>
      </c>
    </row>
    <row r="56" spans="1:22" s="14" customFormat="1" ht="15" customHeight="1" x14ac:dyDescent="0.2">
      <c r="A56" s="15" t="s">
        <v>110</v>
      </c>
      <c r="B56" s="16">
        <v>929</v>
      </c>
      <c r="C56" s="15" t="s">
        <v>118</v>
      </c>
      <c r="D56" s="11">
        <f>'Schools block'!H75</f>
        <v>174396401.43597516</v>
      </c>
      <c r="E56" s="11">
        <f>'High needs'!F66</f>
        <v>31797134.276961636</v>
      </c>
      <c r="F56" s="11">
        <f>CSSB!F66</f>
        <v>3192000</v>
      </c>
      <c r="G56" s="11">
        <f t="shared" si="10"/>
        <v>209385535.71293679</v>
      </c>
      <c r="H56" s="11">
        <f>'Schools block'!K75</f>
        <v>177276970.48185346</v>
      </c>
      <c r="I56" s="11">
        <f>'High needs'!J66</f>
        <v>31797134.276961636</v>
      </c>
      <c r="J56" s="11">
        <f>CSSB!J66</f>
        <v>3157925</v>
      </c>
      <c r="K56" s="11">
        <f t="shared" si="11"/>
        <v>212232029.75881511</v>
      </c>
      <c r="L56" s="13">
        <f t="shared" si="7"/>
        <v>1.3594511369595295E-2</v>
      </c>
      <c r="M56" s="11">
        <f>'Schools block'!O75</f>
        <v>178525111.02453601</v>
      </c>
      <c r="N56" s="11">
        <f>'High needs'!O66</f>
        <v>31902885.924833622</v>
      </c>
      <c r="O56" s="11">
        <f>CSSB!O66</f>
        <v>3124701.875</v>
      </c>
      <c r="P56" s="11">
        <f t="shared" si="12"/>
        <v>213552698.82436964</v>
      </c>
      <c r="Q56" s="13">
        <f t="shared" si="8"/>
        <v>1.990186713348693E-2</v>
      </c>
      <c r="R56" s="11">
        <f>'Schools block'!S75</f>
        <v>179055347.95327866</v>
      </c>
      <c r="S56" s="11">
        <f>'High needs'!T66</f>
        <v>31902885.924833622</v>
      </c>
      <c r="T56" s="11">
        <f>CSSB!T66</f>
        <v>3064924.6383795235</v>
      </c>
      <c r="U56" s="11">
        <f t="shared" si="13"/>
        <v>214023158.5164918</v>
      </c>
      <c r="V56" s="12">
        <f t="shared" si="9"/>
        <v>2.2148725735826835E-2</v>
      </c>
    </row>
    <row r="57" spans="1:22" s="14" customFormat="1" ht="15" customHeight="1" x14ac:dyDescent="0.2">
      <c r="A57" s="15" t="s">
        <v>110</v>
      </c>
      <c r="B57" s="16">
        <v>807</v>
      </c>
      <c r="C57" s="15" t="s">
        <v>119</v>
      </c>
      <c r="D57" s="11">
        <f>'Schools block'!H76</f>
        <v>87567052.9700827</v>
      </c>
      <c r="E57" s="11">
        <f>'High needs'!F67</f>
        <v>15949026.422688918</v>
      </c>
      <c r="F57" s="11">
        <f>CSSB!F67</f>
        <v>822000</v>
      </c>
      <c r="G57" s="11">
        <f t="shared" si="10"/>
        <v>104338079.39277162</v>
      </c>
      <c r="H57" s="11">
        <f>'Schools block'!K76</f>
        <v>88813420.124002218</v>
      </c>
      <c r="I57" s="11">
        <f>'High needs'!J67</f>
        <v>16019568.148342358</v>
      </c>
      <c r="J57" s="11">
        <f>CSSB!J67</f>
        <v>837423.25043062971</v>
      </c>
      <c r="K57" s="11">
        <f t="shared" si="11"/>
        <v>105670411.5227752</v>
      </c>
      <c r="L57" s="13">
        <f t="shared" si="7"/>
        <v>1.2769375646528226E-2</v>
      </c>
      <c r="M57" s="11">
        <f>'Schools block'!O76</f>
        <v>89442784.648482487</v>
      </c>
      <c r="N57" s="11">
        <f>'High needs'!O67</f>
        <v>16065217.970705157</v>
      </c>
      <c r="O57" s="11">
        <f>CSSB!O67</f>
        <v>843878.37078782963</v>
      </c>
      <c r="P57" s="11">
        <f t="shared" si="12"/>
        <v>106351880.98997547</v>
      </c>
      <c r="Q57" s="13">
        <f t="shared" si="8"/>
        <v>1.9300734774147701E-2</v>
      </c>
      <c r="R57" s="11">
        <f>'Schools block'!S76</f>
        <v>89523126.831446588</v>
      </c>
      <c r="S57" s="11">
        <f>'High needs'!T67</f>
        <v>16065217.970705157</v>
      </c>
      <c r="T57" s="11">
        <f>CSSB!T67</f>
        <v>843878.37078782963</v>
      </c>
      <c r="U57" s="11">
        <f t="shared" si="13"/>
        <v>106432223.17293957</v>
      </c>
      <c r="V57" s="12">
        <f t="shared" si="9"/>
        <v>2.0070752618367934E-2</v>
      </c>
    </row>
    <row r="58" spans="1:22" s="14" customFormat="1" ht="15" customHeight="1" x14ac:dyDescent="0.2">
      <c r="A58" s="15" t="s">
        <v>110</v>
      </c>
      <c r="B58" s="16">
        <v>393</v>
      </c>
      <c r="C58" s="15" t="s">
        <v>120</v>
      </c>
      <c r="D58" s="11">
        <f>'Schools block'!H77</f>
        <v>86397955.367827311</v>
      </c>
      <c r="E58" s="11">
        <f>'High needs'!F68</f>
        <v>16555849.494336102</v>
      </c>
      <c r="F58" s="11">
        <f>CSSB!F68</f>
        <v>3363000</v>
      </c>
      <c r="G58" s="11">
        <f t="shared" si="10"/>
        <v>106316804.86216341</v>
      </c>
      <c r="H58" s="11">
        <f>'Schools block'!K77</f>
        <v>88459877.397133946</v>
      </c>
      <c r="I58" s="11">
        <f>'High needs'!J68</f>
        <v>16810325.832629085</v>
      </c>
      <c r="J58" s="11">
        <f>CSSB!J68</f>
        <v>3375311.2980818171</v>
      </c>
      <c r="K58" s="11">
        <f t="shared" si="11"/>
        <v>108645514.52784485</v>
      </c>
      <c r="L58" s="13">
        <f t="shared" si="7"/>
        <v>2.1903495582852962E-2</v>
      </c>
      <c r="M58" s="11">
        <f>'Schools block'!O77</f>
        <v>89825611.999771446</v>
      </c>
      <c r="N58" s="11">
        <f>'High needs'!O68</f>
        <v>16810325.832629085</v>
      </c>
      <c r="O58" s="11">
        <f>CSSB!O68</f>
        <v>3385968.1118150931</v>
      </c>
      <c r="P58" s="11">
        <f t="shared" si="12"/>
        <v>110021905.94421563</v>
      </c>
      <c r="Q58" s="13">
        <f t="shared" si="8"/>
        <v>3.4849627834995324E-2</v>
      </c>
      <c r="R58" s="11">
        <f>'Schools block'!S77</f>
        <v>90281635.941363424</v>
      </c>
      <c r="S58" s="11">
        <f>'High needs'!T68</f>
        <v>16810325.832629085</v>
      </c>
      <c r="T58" s="11">
        <f>CSSB!T68</f>
        <v>3506152.8896738915</v>
      </c>
      <c r="U58" s="11">
        <f t="shared" si="13"/>
        <v>110598114.6636664</v>
      </c>
      <c r="V58" s="12">
        <f t="shared" si="9"/>
        <v>4.0269361057770493E-2</v>
      </c>
    </row>
    <row r="59" spans="1:22" s="14" customFormat="1" ht="15" customHeight="1" x14ac:dyDescent="0.2">
      <c r="A59" s="15" t="s">
        <v>110</v>
      </c>
      <c r="B59" s="16">
        <v>808</v>
      </c>
      <c r="C59" s="15" t="s">
        <v>121</v>
      </c>
      <c r="D59" s="11">
        <f>'Schools block'!H78</f>
        <v>118565056.57960297</v>
      </c>
      <c r="E59" s="11">
        <f>'High needs'!F69</f>
        <v>23831622.691848911</v>
      </c>
      <c r="F59" s="11">
        <f>CSSB!F69</f>
        <v>820762</v>
      </c>
      <c r="G59" s="11">
        <f t="shared" si="10"/>
        <v>143217441.27145189</v>
      </c>
      <c r="H59" s="11">
        <f>'Schools block'!K78</f>
        <v>121201860.41211312</v>
      </c>
      <c r="I59" s="11">
        <f>'High needs'!J69</f>
        <v>24047877.109254226</v>
      </c>
      <c r="J59" s="11">
        <f>CSSB!J69</f>
        <v>837721.58414382534</v>
      </c>
      <c r="K59" s="11">
        <f t="shared" si="11"/>
        <v>146087459.10551116</v>
      </c>
      <c r="L59" s="13">
        <f t="shared" si="7"/>
        <v>2.0039583227991663E-2</v>
      </c>
      <c r="M59" s="11">
        <f>'Schools block'!O78</f>
        <v>122929057.79429568</v>
      </c>
      <c r="N59" s="11">
        <f>'High needs'!O69</f>
        <v>24159577.990394793</v>
      </c>
      <c r="O59" s="11">
        <f>CSSB!O69</f>
        <v>852402.01247993193</v>
      </c>
      <c r="P59" s="11">
        <f t="shared" si="12"/>
        <v>147941037.7971704</v>
      </c>
      <c r="Q59" s="13">
        <f t="shared" si="8"/>
        <v>3.2981992163688259E-2</v>
      </c>
      <c r="R59" s="11">
        <f>'Schools block'!S78</f>
        <v>123088507.05388352</v>
      </c>
      <c r="S59" s="11">
        <f>'High needs'!T69</f>
        <v>24159577.990394793</v>
      </c>
      <c r="T59" s="11">
        <f>CSSB!T69</f>
        <v>1028736.4468233346</v>
      </c>
      <c r="U59" s="11">
        <f t="shared" si="13"/>
        <v>148276821.49110165</v>
      </c>
      <c r="V59" s="12">
        <f t="shared" si="9"/>
        <v>3.5326564800583882E-2</v>
      </c>
    </row>
    <row r="60" spans="1:22" s="14" customFormat="1" ht="15" customHeight="1" x14ac:dyDescent="0.2">
      <c r="A60" s="15" t="s">
        <v>110</v>
      </c>
      <c r="B60" s="16">
        <v>394</v>
      </c>
      <c r="C60" s="15" t="s">
        <v>122</v>
      </c>
      <c r="D60" s="11">
        <f>'Schools block'!H79</f>
        <v>163248118.98244616</v>
      </c>
      <c r="E60" s="11">
        <f>'High needs'!F70</f>
        <v>22326900.783535317</v>
      </c>
      <c r="F60" s="11">
        <f>CSSB!F70</f>
        <v>1225022</v>
      </c>
      <c r="G60" s="11">
        <f t="shared" si="10"/>
        <v>186800041.7659815</v>
      </c>
      <c r="H60" s="11">
        <f>'Schools block'!K79</f>
        <v>165417957.03904793</v>
      </c>
      <c r="I60" s="11">
        <f>'High needs'!J70</f>
        <v>22932007.982003301</v>
      </c>
      <c r="J60" s="11">
        <f>CSSB!J70</f>
        <v>1249796.8315579849</v>
      </c>
      <c r="K60" s="11">
        <f t="shared" si="11"/>
        <v>189599761.85260922</v>
      </c>
      <c r="L60" s="13">
        <f t="shared" si="7"/>
        <v>1.498779154522429E-2</v>
      </c>
      <c r="M60" s="11">
        <f>'Schools block'!O79</f>
        <v>166176253.59609303</v>
      </c>
      <c r="N60" s="11">
        <f>'High needs'!O70</f>
        <v>23544008.221463401</v>
      </c>
      <c r="O60" s="11">
        <f>CSSB!O70</f>
        <v>1271242.2358875796</v>
      </c>
      <c r="P60" s="11">
        <f t="shared" si="12"/>
        <v>190991504.05344403</v>
      </c>
      <c r="Q60" s="13">
        <f t="shared" si="8"/>
        <v>2.243822992670148E-2</v>
      </c>
      <c r="R60" s="11">
        <f>'Schools block'!S79</f>
        <v>166193120.49155438</v>
      </c>
      <c r="S60" s="11">
        <f>'High needs'!T70</f>
        <v>26714355.203316435</v>
      </c>
      <c r="T60" s="11">
        <f>CSSB!T70</f>
        <v>1421716.8258901243</v>
      </c>
      <c r="U60" s="11">
        <f t="shared" si="13"/>
        <v>194329192.52076095</v>
      </c>
      <c r="V60" s="12">
        <f t="shared" si="9"/>
        <v>4.0305937212860979E-2</v>
      </c>
    </row>
    <row r="61" spans="1:22" s="14" customFormat="1" ht="15" customHeight="1" x14ac:dyDescent="0.2">
      <c r="A61" s="15" t="s">
        <v>123</v>
      </c>
      <c r="B61" s="16">
        <v>889</v>
      </c>
      <c r="C61" s="15" t="s">
        <v>124</v>
      </c>
      <c r="D61" s="11">
        <f>'Schools block'!H80</f>
        <v>117934025.18458585</v>
      </c>
      <c r="E61" s="11">
        <f>'High needs'!F71</f>
        <v>18275119.862590469</v>
      </c>
      <c r="F61" s="11">
        <f>CSSB!F71</f>
        <v>2666000</v>
      </c>
      <c r="G61" s="11">
        <f t="shared" si="10"/>
        <v>138875145.04717633</v>
      </c>
      <c r="H61" s="11">
        <f>'Schools block'!K80</f>
        <v>119121015.3242061</v>
      </c>
      <c r="I61" s="11">
        <f>'High needs'!J71</f>
        <v>18737406.089589607</v>
      </c>
      <c r="J61" s="11">
        <f>CSSB!J71</f>
        <v>2635375</v>
      </c>
      <c r="K61" s="11">
        <f t="shared" si="11"/>
        <v>140493796.41379571</v>
      </c>
      <c r="L61" s="13">
        <f t="shared" si="7"/>
        <v>1.1655443211738985E-2</v>
      </c>
      <c r="M61" s="11">
        <f>'Schools block'!O80</f>
        <v>119779673.91810837</v>
      </c>
      <c r="N61" s="11">
        <f>'High needs'!O71</f>
        <v>18827677.586528845</v>
      </c>
      <c r="O61" s="11">
        <f>CSSB!O71</f>
        <v>2605515.625</v>
      </c>
      <c r="P61" s="11">
        <f t="shared" si="12"/>
        <v>141212867.12963721</v>
      </c>
      <c r="Q61" s="13">
        <f t="shared" si="8"/>
        <v>1.6833264740546257E-2</v>
      </c>
      <c r="R61" s="11">
        <f>'Schools block'!S80</f>
        <v>119786270.84652886</v>
      </c>
      <c r="S61" s="11">
        <f>'High needs'!T71</f>
        <v>18827677.586528845</v>
      </c>
      <c r="T61" s="11">
        <f>CSSB!T71</f>
        <v>2244213.246940258</v>
      </c>
      <c r="U61" s="11">
        <f t="shared" si="13"/>
        <v>140858161.67999795</v>
      </c>
      <c r="V61" s="12">
        <f t="shared" si="9"/>
        <v>1.4279132757326608E-2</v>
      </c>
    </row>
    <row r="62" spans="1:22" s="14" customFormat="1" ht="15" customHeight="1" x14ac:dyDescent="0.2">
      <c r="A62" s="15" t="s">
        <v>123</v>
      </c>
      <c r="B62" s="16">
        <v>890</v>
      </c>
      <c r="C62" s="15" t="s">
        <v>125</v>
      </c>
      <c r="D62" s="11">
        <f>'Schools block'!H81</f>
        <v>78314427.452222958</v>
      </c>
      <c r="E62" s="11">
        <f>'High needs'!F72</f>
        <v>18577854.379894622</v>
      </c>
      <c r="F62" s="11">
        <f>CSSB!F72</f>
        <v>1573000</v>
      </c>
      <c r="G62" s="11">
        <f t="shared" si="10"/>
        <v>98465281.832117587</v>
      </c>
      <c r="H62" s="11">
        <f>'Schools block'!K81</f>
        <v>80287847.963342711</v>
      </c>
      <c r="I62" s="11">
        <f>'High needs'!J72</f>
        <v>18845463.078591533</v>
      </c>
      <c r="J62" s="11">
        <f>CSSB!J72</f>
        <v>1587485.3671476003</v>
      </c>
      <c r="K62" s="11">
        <f t="shared" si="11"/>
        <v>100720796.40908185</v>
      </c>
      <c r="L62" s="13">
        <f t="shared" si="7"/>
        <v>2.2906699041494553E-2</v>
      </c>
      <c r="M62" s="11">
        <f>'Schools block'!O81</f>
        <v>82095386.793219864</v>
      </c>
      <c r="N62" s="11">
        <f>'High needs'!O72</f>
        <v>18851123.078591533</v>
      </c>
      <c r="O62" s="11">
        <f>CSSB!O72</f>
        <v>1600024.0822793602</v>
      </c>
      <c r="P62" s="11">
        <f t="shared" si="12"/>
        <v>102546533.95409074</v>
      </c>
      <c r="Q62" s="13">
        <f t="shared" si="8"/>
        <v>4.144864104417692E-2</v>
      </c>
      <c r="R62" s="11">
        <f>'Schools block'!S81</f>
        <v>82853179.455664128</v>
      </c>
      <c r="S62" s="11">
        <f>'High needs'!T72</f>
        <v>18851123.078591533</v>
      </c>
      <c r="T62" s="11">
        <f>CSSB!T72</f>
        <v>1606490.6574251777</v>
      </c>
      <c r="U62" s="11">
        <f t="shared" si="13"/>
        <v>103310793.19168083</v>
      </c>
      <c r="V62" s="12">
        <f t="shared" si="9"/>
        <v>4.921035383643952E-2</v>
      </c>
    </row>
    <row r="63" spans="1:22" s="14" customFormat="1" ht="15" customHeight="1" x14ac:dyDescent="0.2">
      <c r="A63" s="15" t="s">
        <v>123</v>
      </c>
      <c r="B63" s="16">
        <v>350</v>
      </c>
      <c r="C63" s="15" t="s">
        <v>126</v>
      </c>
      <c r="D63" s="11">
        <f>'Schools block'!H82</f>
        <v>195918875.00924665</v>
      </c>
      <c r="E63" s="11">
        <f>'High needs'!F73</f>
        <v>33238557.440676868</v>
      </c>
      <c r="F63" s="11">
        <f>CSSB!F73</f>
        <v>1799000</v>
      </c>
      <c r="G63" s="11">
        <f t="shared" si="10"/>
        <v>230956432.44992352</v>
      </c>
      <c r="H63" s="11">
        <f>'Schools block'!K82</f>
        <v>199599617.14191699</v>
      </c>
      <c r="I63" s="11">
        <f>'High needs'!J73</f>
        <v>34113583.474781007</v>
      </c>
      <c r="J63" s="11">
        <f>CSSB!J73</f>
        <v>1827187.0582366041</v>
      </c>
      <c r="K63" s="11">
        <f t="shared" si="11"/>
        <v>235540387.6749346</v>
      </c>
      <c r="L63" s="13">
        <f t="shared" si="7"/>
        <v>1.9847705371899456E-2</v>
      </c>
      <c r="M63" s="11">
        <f>'Schools block'!O82</f>
        <v>202117367.24363801</v>
      </c>
      <c r="N63" s="11">
        <f>'High needs'!O73</f>
        <v>34113583.474781007</v>
      </c>
      <c r="O63" s="11">
        <f>CSSB!O73</f>
        <v>1851586.1286936936</v>
      </c>
      <c r="P63" s="11">
        <f t="shared" si="12"/>
        <v>238082536.84711272</v>
      </c>
      <c r="Q63" s="13">
        <f t="shared" si="8"/>
        <v>3.0854756118274807E-2</v>
      </c>
      <c r="R63" s="11">
        <f>'Schools block'!S82</f>
        <v>205811184.56857809</v>
      </c>
      <c r="S63" s="11">
        <f>'High needs'!T73</f>
        <v>34113583.474781007</v>
      </c>
      <c r="T63" s="11">
        <f>CSSB!T73</f>
        <v>2160643.4719221811</v>
      </c>
      <c r="U63" s="11">
        <f t="shared" si="13"/>
        <v>242085411.51528129</v>
      </c>
      <c r="V63" s="12">
        <f t="shared" si="9"/>
        <v>4.8186486720913413E-2</v>
      </c>
    </row>
    <row r="64" spans="1:22" s="17" customFormat="1" ht="15" customHeight="1" x14ac:dyDescent="0.2">
      <c r="A64" s="15" t="s">
        <v>123</v>
      </c>
      <c r="B64" s="16">
        <v>351</v>
      </c>
      <c r="C64" s="15" t="s">
        <v>127</v>
      </c>
      <c r="D64" s="11">
        <f>'Schools block'!H83</f>
        <v>116019583.6912044</v>
      </c>
      <c r="E64" s="11">
        <f>'High needs'!F74</f>
        <v>29128722.069938011</v>
      </c>
      <c r="F64" s="11">
        <f>CSSB!F74</f>
        <v>730078</v>
      </c>
      <c r="G64" s="11">
        <f t="shared" si="10"/>
        <v>145878383.7611424</v>
      </c>
      <c r="H64" s="11">
        <f>'Schools block'!K83</f>
        <v>118773701.11471084</v>
      </c>
      <c r="I64" s="11">
        <f>'High needs'!J74</f>
        <v>29426630.87452063</v>
      </c>
      <c r="J64" s="11">
        <f>CSSB!J74</f>
        <v>747249.960355705</v>
      </c>
      <c r="K64" s="11">
        <f t="shared" si="11"/>
        <v>148947581.94958717</v>
      </c>
      <c r="L64" s="13">
        <f t="shared" si="7"/>
        <v>2.1039430992532734E-2</v>
      </c>
      <c r="M64" s="11">
        <f>'Schools block'!O83</f>
        <v>121275242.02591529</v>
      </c>
      <c r="N64" s="11">
        <f>'High needs'!O74</f>
        <v>29564333.129525293</v>
      </c>
      <c r="O64" s="11">
        <f>CSSB!O74</f>
        <v>762114.22419935418</v>
      </c>
      <c r="P64" s="11">
        <f t="shared" si="12"/>
        <v>151601689.37963995</v>
      </c>
      <c r="Q64" s="13">
        <f t="shared" si="8"/>
        <v>3.9233404366946834E-2</v>
      </c>
      <c r="R64" s="11">
        <f>'Schools block'!S83</f>
        <v>123661485.80373529</v>
      </c>
      <c r="S64" s="11">
        <f>'High needs'!T74</f>
        <v>29564333.129525293</v>
      </c>
      <c r="T64" s="11">
        <f>CSSB!T74</f>
        <v>947587.23352066928</v>
      </c>
      <c r="U64" s="11">
        <f t="shared" si="13"/>
        <v>154173406.16678125</v>
      </c>
      <c r="V64" s="12">
        <f t="shared" si="9"/>
        <v>5.6862587806161227E-2</v>
      </c>
    </row>
    <row r="65" spans="1:22" s="17" customFormat="1" ht="15" customHeight="1" x14ac:dyDescent="0.2">
      <c r="A65" s="15" t="s">
        <v>123</v>
      </c>
      <c r="B65" s="16">
        <v>895</v>
      </c>
      <c r="C65" s="15" t="s">
        <v>128</v>
      </c>
      <c r="D65" s="11">
        <f>'Schools block'!H84</f>
        <v>202201090.4021993</v>
      </c>
      <c r="E65" s="11">
        <f>'High needs'!F75</f>
        <v>33479026.304083545</v>
      </c>
      <c r="F65" s="11">
        <f>CSSB!F75</f>
        <v>2882000</v>
      </c>
      <c r="G65" s="11">
        <f t="shared" si="10"/>
        <v>238562116.70628285</v>
      </c>
      <c r="H65" s="11">
        <f>'Schools block'!K84</f>
        <v>205024784.64408165</v>
      </c>
      <c r="I65" s="11">
        <f>'High needs'!J75</f>
        <v>33680213.82102102</v>
      </c>
      <c r="J65" s="11">
        <f>CSSB!J75</f>
        <v>2917720.4603482708</v>
      </c>
      <c r="K65" s="11">
        <f t="shared" si="11"/>
        <v>241622718.92545095</v>
      </c>
      <c r="L65" s="13">
        <f t="shared" si="7"/>
        <v>1.2829372330462272E-2</v>
      </c>
      <c r="M65" s="11">
        <f>'Schools block'!O84</f>
        <v>206116764.62780839</v>
      </c>
      <c r="N65" s="11">
        <f>'High needs'!O75</f>
        <v>33845626.805100217</v>
      </c>
      <c r="O65" s="11">
        <f>CSSB!O75</f>
        <v>2948640.5379768517</v>
      </c>
      <c r="P65" s="11">
        <f t="shared" si="12"/>
        <v>242911031.97088546</v>
      </c>
      <c r="Q65" s="13">
        <f t="shared" si="8"/>
        <v>1.8229697676421006E-2</v>
      </c>
      <c r="R65" s="11">
        <f>'Schools block'!S84</f>
        <v>206166786.17758864</v>
      </c>
      <c r="S65" s="11">
        <f>'High needs'!T75</f>
        <v>33845626.805100217</v>
      </c>
      <c r="T65" s="11">
        <f>CSSB!T75</f>
        <v>2950000.5750395926</v>
      </c>
      <c r="U65" s="11">
        <f t="shared" si="13"/>
        <v>242962413.55772844</v>
      </c>
      <c r="V65" s="12">
        <f t="shared" si="9"/>
        <v>1.8445078003995165E-2</v>
      </c>
    </row>
    <row r="66" spans="1:22" s="17" customFormat="1" ht="15" customHeight="1" x14ac:dyDescent="0.2">
      <c r="A66" s="15" t="s">
        <v>123</v>
      </c>
      <c r="B66" s="16">
        <v>896</v>
      </c>
      <c r="C66" s="15" t="s">
        <v>129</v>
      </c>
      <c r="D66" s="11">
        <f>'Schools block'!H85</f>
        <v>193410466.13642117</v>
      </c>
      <c r="E66" s="11">
        <f>'High needs'!F76</f>
        <v>37426907.370840989</v>
      </c>
      <c r="F66" s="11">
        <f>CSSB!F76</f>
        <v>3054037</v>
      </c>
      <c r="G66" s="11">
        <f t="shared" si="10"/>
        <v>233891410.50726217</v>
      </c>
      <c r="H66" s="11">
        <f>'Schools block'!K85</f>
        <v>195384970.04766074</v>
      </c>
      <c r="I66" s="11">
        <f>'High needs'!J76</f>
        <v>37642129.966513641</v>
      </c>
      <c r="J66" s="11">
        <f>CSSB!J76</f>
        <v>3009317.3</v>
      </c>
      <c r="K66" s="11">
        <f t="shared" si="11"/>
        <v>236036417.31417438</v>
      </c>
      <c r="L66" s="13">
        <f t="shared" si="7"/>
        <v>9.170951606389208E-3</v>
      </c>
      <c r="M66" s="11">
        <f>'Schools block'!O85</f>
        <v>196284680.83440515</v>
      </c>
      <c r="N66" s="11">
        <f>'High needs'!O76</f>
        <v>37808137.15735998</v>
      </c>
      <c r="O66" s="11">
        <f>CSSB!O76</f>
        <v>2965715.5925000003</v>
      </c>
      <c r="P66" s="11">
        <f t="shared" si="12"/>
        <v>237058533.58426514</v>
      </c>
      <c r="Q66" s="13">
        <f t="shared" si="8"/>
        <v>1.3540997808060316E-2</v>
      </c>
      <c r="R66" s="11">
        <f>'Schools block'!S85</f>
        <v>196274179.22543126</v>
      </c>
      <c r="S66" s="11">
        <f>'High needs'!T76</f>
        <v>37808137.15735998</v>
      </c>
      <c r="T66" s="11">
        <f>CSSB!T76</f>
        <v>2651112.3853611937</v>
      </c>
      <c r="U66" s="11">
        <f t="shared" si="13"/>
        <v>236733428.76815245</v>
      </c>
      <c r="V66" s="12">
        <f t="shared" si="9"/>
        <v>1.2151015955338096E-2</v>
      </c>
    </row>
    <row r="67" spans="1:22" s="17" customFormat="1" ht="15" customHeight="1" x14ac:dyDescent="0.2">
      <c r="A67" s="15" t="s">
        <v>123</v>
      </c>
      <c r="B67" s="16">
        <v>909</v>
      </c>
      <c r="C67" s="15" t="s">
        <v>130</v>
      </c>
      <c r="D67" s="11">
        <f>'Schools block'!H86</f>
        <v>274418448.71507651</v>
      </c>
      <c r="E67" s="11">
        <f>'High needs'!F77</f>
        <v>41852826.575251773</v>
      </c>
      <c r="F67" s="11">
        <f>CSSB!F77</f>
        <v>4901690.3899999997</v>
      </c>
      <c r="G67" s="11">
        <f t="shared" si="10"/>
        <v>321172965.68032825</v>
      </c>
      <c r="H67" s="11">
        <f>'Schools block'!K86</f>
        <v>279150916.12953156</v>
      </c>
      <c r="I67" s="11">
        <f>'High needs'!J77</f>
        <v>41891032.71081885</v>
      </c>
      <c r="J67" s="11">
        <f>CSSB!J77</f>
        <v>4946509.3139678501</v>
      </c>
      <c r="K67" s="11">
        <f t="shared" si="11"/>
        <v>325988458.15431827</v>
      </c>
      <c r="L67" s="13">
        <f t="shared" si="7"/>
        <v>1.4993455205015627E-2</v>
      </c>
      <c r="M67" s="11">
        <f>'Schools block'!O86</f>
        <v>282037045.24624783</v>
      </c>
      <c r="N67" s="11">
        <f>'High needs'!O77</f>
        <v>42091187.102414958</v>
      </c>
      <c r="O67" s="11">
        <f>CSSB!O77</f>
        <v>4985305.1356007159</v>
      </c>
      <c r="P67" s="11">
        <f t="shared" si="12"/>
        <v>329113537.48426354</v>
      </c>
      <c r="Q67" s="13">
        <f t="shared" si="8"/>
        <v>2.4723661865858119E-2</v>
      </c>
      <c r="R67" s="11">
        <f>'Schools block'!S86</f>
        <v>285853621.45436853</v>
      </c>
      <c r="S67" s="11">
        <f>'High needs'!T77</f>
        <v>42091187.102414958</v>
      </c>
      <c r="T67" s="11">
        <f>CSSB!T77</f>
        <v>5036610.5160373664</v>
      </c>
      <c r="U67" s="11">
        <f t="shared" si="13"/>
        <v>332981419.07282084</v>
      </c>
      <c r="V67" s="12">
        <f t="shared" si="9"/>
        <v>3.6766648050464652E-2</v>
      </c>
    </row>
    <row r="68" spans="1:22" s="17" customFormat="1" ht="15" customHeight="1" x14ac:dyDescent="0.2">
      <c r="A68" s="15" t="s">
        <v>123</v>
      </c>
      <c r="B68" s="16">
        <v>876</v>
      </c>
      <c r="C68" s="15" t="s">
        <v>131</v>
      </c>
      <c r="D68" s="11">
        <f>'Schools block'!H87</f>
        <v>82041712.925667331</v>
      </c>
      <c r="E68" s="11">
        <f>'High needs'!F78</f>
        <v>16067685.686379658</v>
      </c>
      <c r="F68" s="11">
        <f>CSSB!F78</f>
        <v>687100</v>
      </c>
      <c r="G68" s="11">
        <f t="shared" si="10"/>
        <v>98796498.612046987</v>
      </c>
      <c r="H68" s="11">
        <f>'Schools block'!K87</f>
        <v>83426660.811204731</v>
      </c>
      <c r="I68" s="11">
        <f>'High needs'!J78</f>
        <v>16142398.110245788</v>
      </c>
      <c r="J68" s="11">
        <f>CSSB!J78</f>
        <v>671100.00000000012</v>
      </c>
      <c r="K68" s="11">
        <f t="shared" si="11"/>
        <v>100240158.92145053</v>
      </c>
      <c r="L68" s="13">
        <f t="shared" si="7"/>
        <v>1.4612464304757279E-2</v>
      </c>
      <c r="M68" s="11">
        <f>'Schools block'!O87</f>
        <v>84687354.777042687</v>
      </c>
      <c r="N68" s="11">
        <f>'High needs'!O78</f>
        <v>16215939.103127722</v>
      </c>
      <c r="O68" s="11">
        <f>CSSB!O78</f>
        <v>655500.00000000012</v>
      </c>
      <c r="P68" s="11">
        <f t="shared" si="12"/>
        <v>101558793.8801704</v>
      </c>
      <c r="Q68" s="13">
        <f t="shared" si="8"/>
        <v>2.7959444989749779E-2</v>
      </c>
      <c r="R68" s="11">
        <f>'Schools block'!S87</f>
        <v>86057040.969818234</v>
      </c>
      <c r="S68" s="11">
        <f>'High needs'!T78</f>
        <v>16215939.103127722</v>
      </c>
      <c r="T68" s="11">
        <f>CSSB!T78</f>
        <v>652922.32971373899</v>
      </c>
      <c r="U68" s="11">
        <f t="shared" si="13"/>
        <v>102925902.40265968</v>
      </c>
      <c r="V68" s="12">
        <f t="shared" si="9"/>
        <v>4.1797066177699224E-2</v>
      </c>
    </row>
    <row r="69" spans="1:22" s="17" customFormat="1" ht="15" customHeight="1" x14ac:dyDescent="0.2">
      <c r="A69" s="15" t="s">
        <v>123</v>
      </c>
      <c r="B69" s="16">
        <v>340</v>
      </c>
      <c r="C69" s="15" t="s">
        <v>132</v>
      </c>
      <c r="D69" s="11">
        <f>'Schools block'!H88</f>
        <v>86842828.694509745</v>
      </c>
      <c r="E69" s="11">
        <f>'High needs'!F79</f>
        <v>19323269.341516513</v>
      </c>
      <c r="F69" s="11">
        <f>CSSB!F79</f>
        <v>1035606.0000000582</v>
      </c>
      <c r="G69" s="11">
        <f t="shared" si="10"/>
        <v>107201704.03602631</v>
      </c>
      <c r="H69" s="11">
        <f>'Schools block'!K88</f>
        <v>88830689.615178168</v>
      </c>
      <c r="I69" s="11">
        <f>'High needs'!J79</f>
        <v>19854761.652313147</v>
      </c>
      <c r="J69" s="11">
        <f>CSSB!J79</f>
        <v>1016965.8500000567</v>
      </c>
      <c r="K69" s="11">
        <f t="shared" si="11"/>
        <v>109702417.11749136</v>
      </c>
      <c r="L69" s="13">
        <f t="shared" si="7"/>
        <v>2.3327176596228905E-2</v>
      </c>
      <c r="M69" s="11">
        <f>'Schools block'!O88</f>
        <v>90540439.854384229</v>
      </c>
      <c r="N69" s="11">
        <f>'High needs'!O79</f>
        <v>20196030.291370299</v>
      </c>
      <c r="O69" s="11">
        <f>CSSB!O79</f>
        <v>998791.70375005517</v>
      </c>
      <c r="P69" s="11">
        <f t="shared" si="12"/>
        <v>111735261.84950459</v>
      </c>
      <c r="Q69" s="13">
        <f t="shared" si="8"/>
        <v>4.2289979009612795E-2</v>
      </c>
      <c r="R69" s="11">
        <f>'Schools block'!S88</f>
        <v>92309485.505705044</v>
      </c>
      <c r="S69" s="11">
        <f>'High needs'!T79</f>
        <v>20196030.291370295</v>
      </c>
      <c r="T69" s="11">
        <f>CSSB!T79</f>
        <v>905973.62241404399</v>
      </c>
      <c r="U69" s="11">
        <f t="shared" si="13"/>
        <v>113411489.41948937</v>
      </c>
      <c r="V69" s="12">
        <f t="shared" si="9"/>
        <v>5.7926181671293098E-2</v>
      </c>
    </row>
    <row r="70" spans="1:22" s="17" customFormat="1" ht="15" customHeight="1" x14ac:dyDescent="0.2">
      <c r="A70" s="15" t="s">
        <v>123</v>
      </c>
      <c r="B70" s="16">
        <v>888</v>
      </c>
      <c r="C70" s="15" t="s">
        <v>133</v>
      </c>
      <c r="D70" s="11">
        <f>'Schools block'!H89</f>
        <v>708128483.40427673</v>
      </c>
      <c r="E70" s="11">
        <f>'High needs'!F80</f>
        <v>107001811.47836582</v>
      </c>
      <c r="F70" s="11">
        <f>CSSB!F80</f>
        <v>6261000.0000000009</v>
      </c>
      <c r="G70" s="11">
        <f t="shared" si="10"/>
        <v>821391294.88264251</v>
      </c>
      <c r="H70" s="11">
        <f>'Schools block'!K89</f>
        <v>718998671.2467947</v>
      </c>
      <c r="I70" s="11">
        <f>'High needs'!J80</f>
        <v>110125165.99344607</v>
      </c>
      <c r="J70" s="11">
        <f>CSSB!J80</f>
        <v>6376427.8994693588</v>
      </c>
      <c r="K70" s="11">
        <f t="shared" si="11"/>
        <v>835500265.13971019</v>
      </c>
      <c r="L70" s="13">
        <f t="shared" si="7"/>
        <v>1.717691719521269E-2</v>
      </c>
      <c r="M70" s="11">
        <f>'Schools block'!O89</f>
        <v>726429358.73158169</v>
      </c>
      <c r="N70" s="11">
        <f>'High needs'!O80</f>
        <v>113105299.47324945</v>
      </c>
      <c r="O70" s="11">
        <f>CSSB!O80</f>
        <v>6476343.7341842204</v>
      </c>
      <c r="P70" s="11">
        <f t="shared" si="12"/>
        <v>846011001.93901539</v>
      </c>
      <c r="Q70" s="13">
        <f t="shared" si="8"/>
        <v>2.9973177473095157E-2</v>
      </c>
      <c r="R70" s="11">
        <f>'Schools block'!S89</f>
        <v>728071360.32032192</v>
      </c>
      <c r="S70" s="11">
        <f>'High needs'!T80</f>
        <v>113216322.11127965</v>
      </c>
      <c r="T70" s="11">
        <f>CSSB!T80</f>
        <v>6732453.9023671495</v>
      </c>
      <c r="U70" s="11">
        <f t="shared" si="13"/>
        <v>848020136.33396864</v>
      </c>
      <c r="V70" s="12">
        <f t="shared" si="9"/>
        <v>3.2419191215230451E-2</v>
      </c>
    </row>
    <row r="71" spans="1:22" s="17" customFormat="1" ht="15" customHeight="1" x14ac:dyDescent="0.2">
      <c r="A71" s="15" t="s">
        <v>123</v>
      </c>
      <c r="B71" s="16">
        <v>341</v>
      </c>
      <c r="C71" s="15" t="s">
        <v>134</v>
      </c>
      <c r="D71" s="11">
        <f>'Schools block'!H90</f>
        <v>294929098.03108895</v>
      </c>
      <c r="E71" s="11">
        <f>'High needs'!F81</f>
        <v>44890040.818911023</v>
      </c>
      <c r="F71" s="11">
        <f>CSSB!F81</f>
        <v>7393942</v>
      </c>
      <c r="G71" s="11">
        <f t="shared" si="10"/>
        <v>347213080.84999996</v>
      </c>
      <c r="H71" s="11">
        <f>'Schools block'!K90</f>
        <v>297850948.03928459</v>
      </c>
      <c r="I71" s="11">
        <f>'High needs'!J81</f>
        <v>46290028.719819702</v>
      </c>
      <c r="J71" s="11">
        <f>CSSB!J81</f>
        <v>7437186.4330673609</v>
      </c>
      <c r="K71" s="11">
        <f t="shared" si="11"/>
        <v>351578163.19217163</v>
      </c>
      <c r="L71" s="13">
        <f t="shared" si="7"/>
        <v>1.2571768124304725E-2</v>
      </c>
      <c r="M71" s="11">
        <f>'Schools block'!O90</f>
        <v>299627437.64855653</v>
      </c>
      <c r="N71" s="11">
        <f>'High needs'!O81</f>
        <v>47502790.42098587</v>
      </c>
      <c r="O71" s="11">
        <f>CSSB!O81</f>
        <v>7474619.3556671813</v>
      </c>
      <c r="P71" s="11">
        <f t="shared" si="12"/>
        <v>354604847.42520958</v>
      </c>
      <c r="Q71" s="13">
        <f t="shared" si="8"/>
        <v>2.1288848211346467E-2</v>
      </c>
      <c r="R71" s="11">
        <f>'Schools block'!S90</f>
        <v>299949571.01524812</v>
      </c>
      <c r="S71" s="11">
        <f>'High needs'!T81</f>
        <v>52556885.638011709</v>
      </c>
      <c r="T71" s="11">
        <f>CSSB!T81</f>
        <v>7696345.8618788598</v>
      </c>
      <c r="U71" s="11">
        <f t="shared" si="13"/>
        <v>360202802.51513869</v>
      </c>
      <c r="V71" s="12">
        <f t="shared" si="9"/>
        <v>3.7411383330775004E-2</v>
      </c>
    </row>
    <row r="72" spans="1:22" s="17" customFormat="1" ht="15" customHeight="1" x14ac:dyDescent="0.2">
      <c r="A72" s="15" t="s">
        <v>123</v>
      </c>
      <c r="B72" s="16">
        <v>352</v>
      </c>
      <c r="C72" s="15" t="s">
        <v>135</v>
      </c>
      <c r="D72" s="11">
        <f>'Schools block'!H91</f>
        <v>383520436.24024206</v>
      </c>
      <c r="E72" s="11">
        <f>'High needs'!F82</f>
        <v>70237404.496410996</v>
      </c>
      <c r="F72" s="11">
        <f>CSSB!F82</f>
        <v>3966999.9999999995</v>
      </c>
      <c r="G72" s="11">
        <f t="shared" si="10"/>
        <v>457724840.73665309</v>
      </c>
      <c r="H72" s="11">
        <f>'Schools block'!K91</f>
        <v>385370988.47066277</v>
      </c>
      <c r="I72" s="11">
        <f>'High needs'!J82</f>
        <v>72968843.510371</v>
      </c>
      <c r="J72" s="11">
        <f>CSSB!J82</f>
        <v>3884824.9999999995</v>
      </c>
      <c r="K72" s="11">
        <f t="shared" si="11"/>
        <v>462224656.9810338</v>
      </c>
      <c r="L72" s="13">
        <f t="shared" si="7"/>
        <v>9.8308325087596276E-3</v>
      </c>
      <c r="M72" s="11">
        <f>'Schools block'!O91</f>
        <v>387075008.13463902</v>
      </c>
      <c r="N72" s="11">
        <f>'High needs'!O82</f>
        <v>73036240.425335571</v>
      </c>
      <c r="O72" s="11">
        <f>CSSB!O82</f>
        <v>3804704.3749999995</v>
      </c>
      <c r="P72" s="11">
        <f t="shared" si="12"/>
        <v>463915952.93497461</v>
      </c>
      <c r="Q72" s="13">
        <f t="shared" si="8"/>
        <v>1.3525838336319415E-2</v>
      </c>
      <c r="R72" s="11">
        <f>'Schools block'!S91</f>
        <v>387027571.70466822</v>
      </c>
      <c r="S72" s="11">
        <f>'High needs'!T82</f>
        <v>73036240.425335571</v>
      </c>
      <c r="T72" s="11">
        <f>CSSB!T82</f>
        <v>3266445.3419666225</v>
      </c>
      <c r="U72" s="11">
        <f t="shared" si="13"/>
        <v>463330257.47197044</v>
      </c>
      <c r="V72" s="12">
        <f t="shared" si="9"/>
        <v>1.2246258530116272E-2</v>
      </c>
    </row>
    <row r="73" spans="1:22" s="17" customFormat="1" ht="15" customHeight="1" x14ac:dyDescent="0.2">
      <c r="A73" s="15" t="s">
        <v>123</v>
      </c>
      <c r="B73" s="16">
        <v>353</v>
      </c>
      <c r="C73" s="15" t="s">
        <v>136</v>
      </c>
      <c r="D73" s="11">
        <f>'Schools block'!H92</f>
        <v>182823230.61074057</v>
      </c>
      <c r="E73" s="11">
        <f>'High needs'!F83</f>
        <v>29756441.755659733</v>
      </c>
      <c r="F73" s="11">
        <f>CSSB!F83</f>
        <v>3025715</v>
      </c>
      <c r="G73" s="11">
        <f t="shared" si="10"/>
        <v>215605387.3664003</v>
      </c>
      <c r="H73" s="11">
        <f>'Schools block'!K92</f>
        <v>186532265.32070348</v>
      </c>
      <c r="I73" s="11">
        <f>'High needs'!J83</f>
        <v>30607230.481962357</v>
      </c>
      <c r="J73" s="11">
        <f>CSSB!J83</f>
        <v>2991532.875</v>
      </c>
      <c r="K73" s="11">
        <f t="shared" si="11"/>
        <v>220131028.67766583</v>
      </c>
      <c r="L73" s="13">
        <f t="shared" si="7"/>
        <v>2.0990390669481013E-2</v>
      </c>
      <c r="M73" s="11">
        <f>'Schools block'!O92</f>
        <v>188225871.10901314</v>
      </c>
      <c r="N73" s="11">
        <f>'High needs'!O83</f>
        <v>31417803.395323765</v>
      </c>
      <c r="O73" s="11">
        <f>CSSB!O83</f>
        <v>2974702.7556889188</v>
      </c>
      <c r="P73" s="11">
        <f t="shared" si="12"/>
        <v>222618377.2600258</v>
      </c>
      <c r="Q73" s="13">
        <f t="shared" si="8"/>
        <v>3.2526969661048434E-2</v>
      </c>
      <c r="R73" s="11">
        <f>'Schools block'!S92</f>
        <v>188670849.48060969</v>
      </c>
      <c r="S73" s="11">
        <f>'High needs'!T83</f>
        <v>31834700.584498931</v>
      </c>
      <c r="T73" s="11">
        <f>CSSB!T83</f>
        <v>2974702.7556889188</v>
      </c>
      <c r="U73" s="11">
        <f t="shared" si="13"/>
        <v>223480252.82079753</v>
      </c>
      <c r="V73" s="12">
        <f t="shared" si="9"/>
        <v>3.6524437309234145E-2</v>
      </c>
    </row>
    <row r="74" spans="1:22" s="17" customFormat="1" ht="15" customHeight="1" x14ac:dyDescent="0.2">
      <c r="A74" s="15" t="s">
        <v>123</v>
      </c>
      <c r="B74" s="16">
        <v>354</v>
      </c>
      <c r="C74" s="15" t="s">
        <v>137</v>
      </c>
      <c r="D74" s="11">
        <f>'Schools block'!H93</f>
        <v>154766373.80590767</v>
      </c>
      <c r="E74" s="11">
        <f>'High needs'!F84</f>
        <v>21415625.869575206</v>
      </c>
      <c r="F74" s="11">
        <f>CSSB!F84</f>
        <v>1213000</v>
      </c>
      <c r="G74" s="11">
        <f t="shared" si="10"/>
        <v>177394999.67548287</v>
      </c>
      <c r="H74" s="11">
        <f>'Schools block'!K93</f>
        <v>156422135.81747463</v>
      </c>
      <c r="I74" s="11">
        <f>'High needs'!J84</f>
        <v>22024610.073240612</v>
      </c>
      <c r="J74" s="11">
        <f>CSSB!J84</f>
        <v>1182675</v>
      </c>
      <c r="K74" s="11">
        <f t="shared" si="11"/>
        <v>179629420.89071524</v>
      </c>
      <c r="L74" s="13">
        <f t="shared" si="7"/>
        <v>1.2595739560415488E-2</v>
      </c>
      <c r="M74" s="11">
        <f>'Schools block'!O93</f>
        <v>157328986.1089147</v>
      </c>
      <c r="N74" s="11">
        <f>'High needs'!O84</f>
        <v>22635576.241991304</v>
      </c>
      <c r="O74" s="11">
        <f>CSSB!O84</f>
        <v>1153108.1249999998</v>
      </c>
      <c r="P74" s="11">
        <f t="shared" si="12"/>
        <v>181117670.47590601</v>
      </c>
      <c r="Q74" s="13">
        <f t="shared" si="8"/>
        <v>2.0985207064647845E-2</v>
      </c>
      <c r="R74" s="11">
        <f>'Schools block'!S93</f>
        <v>157329515.79761097</v>
      </c>
      <c r="S74" s="11">
        <f>'High needs'!T84</f>
        <v>24739045.319156449</v>
      </c>
      <c r="T74" s="11">
        <f>CSSB!T84</f>
        <v>1091261.3199379987</v>
      </c>
      <c r="U74" s="11">
        <f t="shared" si="13"/>
        <v>183159822.43670541</v>
      </c>
      <c r="V74" s="12">
        <f t="shared" si="9"/>
        <v>3.2497098406203143E-2</v>
      </c>
    </row>
    <row r="75" spans="1:22" s="17" customFormat="1" ht="15" customHeight="1" x14ac:dyDescent="0.2">
      <c r="A75" s="15" t="s">
        <v>123</v>
      </c>
      <c r="B75" s="16">
        <v>355</v>
      </c>
      <c r="C75" s="15" t="s">
        <v>138</v>
      </c>
      <c r="D75" s="11">
        <f>'Schools block'!H94</f>
        <v>151703672.54837549</v>
      </c>
      <c r="E75" s="11">
        <f>'High needs'!F85</f>
        <v>30615758.911958825</v>
      </c>
      <c r="F75" s="11">
        <f>CSSB!F85</f>
        <v>2707233</v>
      </c>
      <c r="G75" s="11">
        <f t="shared" si="10"/>
        <v>185026664.4603343</v>
      </c>
      <c r="H75" s="11">
        <f>'Schools block'!K94</f>
        <v>154991371.00343579</v>
      </c>
      <c r="I75" s="11">
        <f>'High needs'!J85</f>
        <v>31138697.65107885</v>
      </c>
      <c r="J75" s="11">
        <f>CSSB!J85</f>
        <v>2729201.4370324062</v>
      </c>
      <c r="K75" s="11">
        <f t="shared" si="11"/>
        <v>188859270.09154704</v>
      </c>
      <c r="L75" s="13">
        <f t="shared" si="7"/>
        <v>2.0713801669566219E-2</v>
      </c>
      <c r="M75" s="11">
        <f>'Schools block'!O94</f>
        <v>157447199.38865054</v>
      </c>
      <c r="N75" s="11">
        <f>'High needs'!O85</f>
        <v>31283359.017012656</v>
      </c>
      <c r="O75" s="11">
        <f>CSSB!O85</f>
        <v>2748217.5911300248</v>
      </c>
      <c r="P75" s="11">
        <f t="shared" si="12"/>
        <v>191478775.99679321</v>
      </c>
      <c r="Q75" s="13">
        <f t="shared" si="8"/>
        <v>3.4871252504484848E-2</v>
      </c>
      <c r="R75" s="11">
        <f>'Schools block'!S94</f>
        <v>158123707.6252639</v>
      </c>
      <c r="S75" s="11">
        <f>'High needs'!T85</f>
        <v>31283359.017012656</v>
      </c>
      <c r="T75" s="11">
        <f>CSSB!T85</f>
        <v>2918978.1377732595</v>
      </c>
      <c r="U75" s="11">
        <f t="shared" si="13"/>
        <v>192326044.7800498</v>
      </c>
      <c r="V75" s="12">
        <f t="shared" si="9"/>
        <v>3.9450423759221628E-2</v>
      </c>
    </row>
    <row r="76" spans="1:22" s="17" customFormat="1" ht="15" customHeight="1" x14ac:dyDescent="0.2">
      <c r="A76" s="15" t="s">
        <v>123</v>
      </c>
      <c r="B76" s="16">
        <v>343</v>
      </c>
      <c r="C76" s="15" t="s">
        <v>139</v>
      </c>
      <c r="D76" s="11">
        <f>'Schools block'!H95</f>
        <v>155763009.13686794</v>
      </c>
      <c r="E76" s="11">
        <f>'High needs'!F86</f>
        <v>26698637.297876228</v>
      </c>
      <c r="F76" s="11">
        <f>CSSB!F86</f>
        <v>1239000</v>
      </c>
      <c r="G76" s="11">
        <f t="shared" si="10"/>
        <v>183700646.43474418</v>
      </c>
      <c r="H76" s="11">
        <f>'Schools block'!K95</f>
        <v>156955326.20790452</v>
      </c>
      <c r="I76" s="11">
        <f>'High needs'!J86</f>
        <v>27089209.453274406</v>
      </c>
      <c r="J76" s="11">
        <f>CSSB!J86</f>
        <v>1253358.9677833105</v>
      </c>
      <c r="K76" s="11">
        <f t="shared" si="11"/>
        <v>185297894.62896222</v>
      </c>
      <c r="L76" s="13">
        <f t="shared" si="7"/>
        <v>8.6948425344024506E-3</v>
      </c>
      <c r="M76" s="11">
        <f>'Schools block'!O95</f>
        <v>157519174.47094697</v>
      </c>
      <c r="N76" s="11">
        <f>'High needs'!O86</f>
        <v>27089209.453274406</v>
      </c>
      <c r="O76" s="11">
        <f>CSSB!O86</f>
        <v>1265788.2700430653</v>
      </c>
      <c r="P76" s="11">
        <f t="shared" si="12"/>
        <v>185874172.19426444</v>
      </c>
      <c r="Q76" s="13">
        <f t="shared" si="8"/>
        <v>1.1831889553488109E-2</v>
      </c>
      <c r="R76" s="11">
        <f>'Schools block'!S95</f>
        <v>157519174.47094697</v>
      </c>
      <c r="S76" s="11">
        <f>'High needs'!T86</f>
        <v>27089209.453274406</v>
      </c>
      <c r="T76" s="11">
        <f>CSSB!T86</f>
        <v>1792286.2296471652</v>
      </c>
      <c r="U76" s="11">
        <f t="shared" si="13"/>
        <v>186400670.15386853</v>
      </c>
      <c r="V76" s="12">
        <f t="shared" si="9"/>
        <v>1.4697954370473455E-2</v>
      </c>
    </row>
    <row r="77" spans="1:22" s="17" customFormat="1" ht="15" customHeight="1" x14ac:dyDescent="0.2">
      <c r="A77" s="15" t="s">
        <v>123</v>
      </c>
      <c r="B77" s="16">
        <v>342</v>
      </c>
      <c r="C77" s="15" t="s">
        <v>140</v>
      </c>
      <c r="D77" s="11">
        <f>'Schools block'!H96</f>
        <v>101413941.66672137</v>
      </c>
      <c r="E77" s="11">
        <f>'High needs'!F87</f>
        <v>21336597.9571447</v>
      </c>
      <c r="F77" s="11">
        <f>CSSB!F87</f>
        <v>1557000</v>
      </c>
      <c r="G77" s="11">
        <f t="shared" si="10"/>
        <v>124307539.62386608</v>
      </c>
      <c r="H77" s="11">
        <f>'Schools block'!K96</f>
        <v>104111735.97927704</v>
      </c>
      <c r="I77" s="11">
        <f>'High needs'!J87</f>
        <v>21464539.23781009</v>
      </c>
      <c r="J77" s="11">
        <f>CSSB!J87</f>
        <v>1573558.3167219514</v>
      </c>
      <c r="K77" s="11">
        <f t="shared" si="11"/>
        <v>127149833.53380908</v>
      </c>
      <c r="L77" s="13">
        <f t="shared" si="7"/>
        <v>2.286501622140787E-2</v>
      </c>
      <c r="M77" s="11">
        <f>'Schools block'!O96</f>
        <v>105885070.37319656</v>
      </c>
      <c r="N77" s="11">
        <f>'High needs'!O87</f>
        <v>21563931.763181161</v>
      </c>
      <c r="O77" s="11">
        <f>CSSB!O87</f>
        <v>1587891.4029545914</v>
      </c>
      <c r="P77" s="11">
        <f t="shared" si="12"/>
        <v>129036893.53933232</v>
      </c>
      <c r="Q77" s="13">
        <f t="shared" si="8"/>
        <v>3.8045591842429442E-2</v>
      </c>
      <c r="R77" s="11">
        <f>'Schools block'!S96</f>
        <v>106343430.9577124</v>
      </c>
      <c r="S77" s="11">
        <f>'High needs'!T87</f>
        <v>21563931.763181161</v>
      </c>
      <c r="T77" s="11">
        <f>CSSB!T87</f>
        <v>1676151.8768549385</v>
      </c>
      <c r="U77" s="11">
        <f t="shared" si="13"/>
        <v>129583514.5977485</v>
      </c>
      <c r="V77" s="12">
        <f t="shared" si="9"/>
        <v>4.2442920114472892E-2</v>
      </c>
    </row>
    <row r="78" spans="1:22" s="17" customFormat="1" ht="15" customHeight="1" x14ac:dyDescent="0.2">
      <c r="A78" s="15" t="s">
        <v>123</v>
      </c>
      <c r="B78" s="16">
        <v>356</v>
      </c>
      <c r="C78" s="15" t="s">
        <v>141</v>
      </c>
      <c r="D78" s="11">
        <f>'Schools block'!H97</f>
        <v>157120481.29439563</v>
      </c>
      <c r="E78" s="11">
        <f>'High needs'!F88</f>
        <v>29272036.583611265</v>
      </c>
      <c r="F78" s="11">
        <f>CSSB!F88</f>
        <v>1985999.9999999998</v>
      </c>
      <c r="G78" s="11">
        <f t="shared" si="10"/>
        <v>188378517.87800688</v>
      </c>
      <c r="H78" s="11">
        <f>'Schools block'!K97</f>
        <v>160583077.66934443</v>
      </c>
      <c r="I78" s="11">
        <f>'High needs'!J88</f>
        <v>29647901.711191304</v>
      </c>
      <c r="J78" s="11">
        <f>CSSB!J88</f>
        <v>1951649.9999999998</v>
      </c>
      <c r="K78" s="11">
        <f t="shared" si="11"/>
        <v>192182629.38053572</v>
      </c>
      <c r="L78" s="13">
        <f t="shared" si="7"/>
        <v>2.0193977239975805E-2</v>
      </c>
      <c r="M78" s="11">
        <f>'Schools block'!O97</f>
        <v>162292956.5289219</v>
      </c>
      <c r="N78" s="11">
        <f>'High needs'!O88</f>
        <v>29786614.748301856</v>
      </c>
      <c r="O78" s="11">
        <f>CSSB!O88</f>
        <v>1918158.7499999998</v>
      </c>
      <c r="P78" s="11">
        <f t="shared" si="12"/>
        <v>193997730.02722377</v>
      </c>
      <c r="Q78" s="13">
        <f t="shared" si="8"/>
        <v>2.9829368085674546E-2</v>
      </c>
      <c r="R78" s="11">
        <f>'Schools block'!S97</f>
        <v>162349043.87363613</v>
      </c>
      <c r="S78" s="11">
        <f>'High needs'!T88</f>
        <v>29786614.748301856</v>
      </c>
      <c r="T78" s="11">
        <f>CSSB!T88</f>
        <v>1821047.5019005754</v>
      </c>
      <c r="U78" s="11">
        <f t="shared" si="13"/>
        <v>193956706.12383857</v>
      </c>
      <c r="V78" s="12">
        <f t="shared" si="9"/>
        <v>2.961159429783872E-2</v>
      </c>
    </row>
    <row r="79" spans="1:22" s="17" customFormat="1" ht="15" customHeight="1" x14ac:dyDescent="0.2">
      <c r="A79" s="15" t="s">
        <v>123</v>
      </c>
      <c r="B79" s="16">
        <v>357</v>
      </c>
      <c r="C79" s="15" t="s">
        <v>142</v>
      </c>
      <c r="D79" s="11">
        <f>'Schools block'!H98</f>
        <v>153794841.41943094</v>
      </c>
      <c r="E79" s="11">
        <f>'High needs'!F89</f>
        <v>18704085.231868561</v>
      </c>
      <c r="F79" s="11">
        <f>CSSB!F89</f>
        <v>860430</v>
      </c>
      <c r="G79" s="11">
        <f t="shared" si="10"/>
        <v>173359356.65129951</v>
      </c>
      <c r="H79" s="11">
        <f>'Schools block'!K98</f>
        <v>156423993.5551697</v>
      </c>
      <c r="I79" s="11">
        <f>'High needs'!J89</f>
        <v>19287464.046235189</v>
      </c>
      <c r="J79" s="11">
        <f>CSSB!J89</f>
        <v>882181.5610031581</v>
      </c>
      <c r="K79" s="11">
        <f t="shared" si="11"/>
        <v>176593639.16240805</v>
      </c>
      <c r="L79" s="13">
        <f t="shared" si="7"/>
        <v>1.8656521191492914E-2</v>
      </c>
      <c r="M79" s="11">
        <f>'Schools block'!O98</f>
        <v>158090487.31099176</v>
      </c>
      <c r="N79" s="11">
        <f>'High needs'!O89</f>
        <v>19824677.920097101</v>
      </c>
      <c r="O79" s="11">
        <f>CSSB!O89</f>
        <v>901009.98449499079</v>
      </c>
      <c r="P79" s="11">
        <f t="shared" si="12"/>
        <v>178816175.21558386</v>
      </c>
      <c r="Q79" s="13">
        <f t="shared" si="8"/>
        <v>3.1476919790723333E-2</v>
      </c>
      <c r="R79" s="11">
        <f>'Schools block'!S98</f>
        <v>158237652.86800665</v>
      </c>
      <c r="S79" s="11">
        <f>'High needs'!T89</f>
        <v>22019714.089654431</v>
      </c>
      <c r="T79" s="11">
        <f>CSSB!T89</f>
        <v>1116284.4297424334</v>
      </c>
      <c r="U79" s="11">
        <f t="shared" si="13"/>
        <v>181373651.38740352</v>
      </c>
      <c r="V79" s="12">
        <f t="shared" si="9"/>
        <v>4.6229375159854896E-2</v>
      </c>
    </row>
    <row r="80" spans="1:22" s="17" customFormat="1" ht="15" customHeight="1" x14ac:dyDescent="0.2">
      <c r="A80" s="15" t="s">
        <v>123</v>
      </c>
      <c r="B80" s="16">
        <v>358</v>
      </c>
      <c r="C80" s="15" t="s">
        <v>143</v>
      </c>
      <c r="D80" s="11">
        <f>'Schools block'!H99</f>
        <v>148838370.10909626</v>
      </c>
      <c r="E80" s="11">
        <f>'High needs'!F90</f>
        <v>24751917.514246743</v>
      </c>
      <c r="F80" s="11">
        <f>CSSB!F90</f>
        <v>1568000</v>
      </c>
      <c r="G80" s="11">
        <f t="shared" si="10"/>
        <v>175158287.62334299</v>
      </c>
      <c r="H80" s="11">
        <f>'Schools block'!K99</f>
        <v>152492804.8627373</v>
      </c>
      <c r="I80" s="11">
        <f>'High needs'!J90</f>
        <v>25127167.559591655</v>
      </c>
      <c r="J80" s="11">
        <f>CSSB!J90</f>
        <v>1530725</v>
      </c>
      <c r="K80" s="11">
        <f t="shared" si="11"/>
        <v>179150697.42232895</v>
      </c>
      <c r="L80" s="13">
        <f t="shared" ref="L80:L143" si="14">(K80-G80)/G80</f>
        <v>2.2793153856191829E-2</v>
      </c>
      <c r="M80" s="11">
        <f>'Schools block'!O99</f>
        <v>155642213.32639927</v>
      </c>
      <c r="N80" s="11">
        <f>'High needs'!O90</f>
        <v>25242189.472333975</v>
      </c>
      <c r="O80" s="11">
        <f>CSSB!O90</f>
        <v>1494381.8749999998</v>
      </c>
      <c r="P80" s="11">
        <f t="shared" si="12"/>
        <v>182378784.67373323</v>
      </c>
      <c r="Q80" s="13">
        <f t="shared" ref="Q80:Q143" si="15">(P80-G80)/G80</f>
        <v>4.1222697186427522E-2</v>
      </c>
      <c r="R80" s="11">
        <f>'Schools block'!S99</f>
        <v>155729381.89187646</v>
      </c>
      <c r="S80" s="11">
        <f>'High needs'!T90</f>
        <v>25242189.472333975</v>
      </c>
      <c r="T80" s="11">
        <f>CSSB!T90</f>
        <v>1192094.1620504351</v>
      </c>
      <c r="U80" s="11">
        <f t="shared" si="13"/>
        <v>182163665.52626085</v>
      </c>
      <c r="V80" s="12">
        <f t="shared" ref="V80:V143" si="16">(U80-G80)/G80</f>
        <v>3.9994555769933604E-2</v>
      </c>
    </row>
    <row r="81" spans="1:22" s="17" customFormat="1" ht="15" customHeight="1" x14ac:dyDescent="0.2">
      <c r="A81" s="15" t="s">
        <v>123</v>
      </c>
      <c r="B81" s="16">
        <v>877</v>
      </c>
      <c r="C81" s="15" t="s">
        <v>144</v>
      </c>
      <c r="D81" s="11">
        <f>'Schools block'!H100</f>
        <v>126127398.31988689</v>
      </c>
      <c r="E81" s="11">
        <f>'High needs'!F91</f>
        <v>19367374.294415578</v>
      </c>
      <c r="F81" s="11">
        <f>CSSB!F91</f>
        <v>835101</v>
      </c>
      <c r="G81" s="11">
        <f t="shared" ref="G81:G144" si="17">D81+E81+F81</f>
        <v>146329873.61430246</v>
      </c>
      <c r="H81" s="11">
        <f>'Schools block'!K100</f>
        <v>128529984.90619616</v>
      </c>
      <c r="I81" s="11">
        <f>'High needs'!J91</f>
        <v>19533718.699608866</v>
      </c>
      <c r="J81" s="11">
        <f>CSSB!J91</f>
        <v>856212.24710353941</v>
      </c>
      <c r="K81" s="11">
        <f t="shared" ref="K81:K144" si="18">J81+I81+H81</f>
        <v>148919915.85290855</v>
      </c>
      <c r="L81" s="13">
        <f t="shared" si="14"/>
        <v>1.7700023752039527E-2</v>
      </c>
      <c r="M81" s="11">
        <f>'Schools block'!O100</f>
        <v>130348342.15733804</v>
      </c>
      <c r="N81" s="11">
        <f>'High needs'!O91</f>
        <v>19625779.659051877</v>
      </c>
      <c r="O81" s="11">
        <f>CSSB!O91</f>
        <v>874486.4068683699</v>
      </c>
      <c r="P81" s="11">
        <f t="shared" ref="P81:P144" si="19">M81+N81+O81</f>
        <v>150848608.22325829</v>
      </c>
      <c r="Q81" s="13">
        <f t="shared" si="15"/>
        <v>3.0880465467129085E-2</v>
      </c>
      <c r="R81" s="11">
        <f>'Schools block'!S100</f>
        <v>130444529.69888179</v>
      </c>
      <c r="S81" s="11">
        <f>'High needs'!T91</f>
        <v>19625779.659051877</v>
      </c>
      <c r="T81" s="11">
        <f>CSSB!T91</f>
        <v>929892.29919971526</v>
      </c>
      <c r="U81" s="11">
        <f t="shared" ref="U81:U144" si="20">R81+S81+T81</f>
        <v>151000201.6571334</v>
      </c>
      <c r="V81" s="12">
        <f t="shared" si="16"/>
        <v>3.1916435977666698E-2</v>
      </c>
    </row>
    <row r="82" spans="1:22" s="17" customFormat="1" ht="15" customHeight="1" x14ac:dyDescent="0.2">
      <c r="A82" s="15" t="s">
        <v>123</v>
      </c>
      <c r="B82" s="16">
        <v>359</v>
      </c>
      <c r="C82" s="15" t="s">
        <v>145</v>
      </c>
      <c r="D82" s="11">
        <f>'Schools block'!H101</f>
        <v>197141940.04089096</v>
      </c>
      <c r="E82" s="11">
        <f>'High needs'!F92</f>
        <v>27290234.138632245</v>
      </c>
      <c r="F82" s="11">
        <f>CSSB!F92</f>
        <v>610000</v>
      </c>
      <c r="G82" s="11">
        <f t="shared" si="17"/>
        <v>225042174.1795232</v>
      </c>
      <c r="H82" s="11">
        <f>'Schools block'!K101</f>
        <v>198453340.54041317</v>
      </c>
      <c r="I82" s="11">
        <f>'High needs'!J92</f>
        <v>28063733.628069609</v>
      </c>
      <c r="J82" s="11">
        <f>CSSB!J92</f>
        <v>625420.72244334396</v>
      </c>
      <c r="K82" s="11">
        <f t="shared" si="18"/>
        <v>227142494.89092612</v>
      </c>
      <c r="L82" s="13">
        <f t="shared" si="14"/>
        <v>9.3330093306307604E-3</v>
      </c>
      <c r="M82" s="11">
        <f>'Schools block'!O101</f>
        <v>199288984.35275009</v>
      </c>
      <c r="N82" s="11">
        <f>'High needs'!O92</f>
        <v>28837788.620607</v>
      </c>
      <c r="O82" s="11">
        <f>CSSB!O92</f>
        <v>638769.09282793989</v>
      </c>
      <c r="P82" s="11">
        <f t="shared" si="19"/>
        <v>228765542.06618503</v>
      </c>
      <c r="Q82" s="13">
        <f t="shared" si="15"/>
        <v>1.6545200472919269E-2</v>
      </c>
      <c r="R82" s="11">
        <f>'Schools block'!S101</f>
        <v>199288984.35275009</v>
      </c>
      <c r="S82" s="11">
        <f>'High needs'!T92</f>
        <v>29749058.048117388</v>
      </c>
      <c r="T82" s="11">
        <f>CSSB!T92</f>
        <v>1421401.3764516015</v>
      </c>
      <c r="U82" s="11">
        <f t="shared" si="20"/>
        <v>230459443.7773191</v>
      </c>
      <c r="V82" s="12">
        <f t="shared" si="16"/>
        <v>2.407224164780055E-2</v>
      </c>
    </row>
    <row r="83" spans="1:22" s="17" customFormat="1" ht="15" customHeight="1" x14ac:dyDescent="0.2">
      <c r="A83" s="15" t="s">
        <v>123</v>
      </c>
      <c r="B83" s="16">
        <v>344</v>
      </c>
      <c r="C83" s="15" t="s">
        <v>146</v>
      </c>
      <c r="D83" s="11">
        <f>'Schools block'!H102</f>
        <v>194723497.56374979</v>
      </c>
      <c r="E83" s="11">
        <f>'High needs'!F93</f>
        <v>33896647.63328699</v>
      </c>
      <c r="F83" s="11">
        <f>CSSB!F93</f>
        <v>2323100</v>
      </c>
      <c r="G83" s="11">
        <f t="shared" si="17"/>
        <v>230943245.19703677</v>
      </c>
      <c r="H83" s="11">
        <f>'Schools block'!K102</f>
        <v>197758549.15903267</v>
      </c>
      <c r="I83" s="11">
        <f>'High needs'!J93</f>
        <v>34819092.437993452</v>
      </c>
      <c r="J83" s="11">
        <f>CSSB!J93</f>
        <v>2355496.1570674512</v>
      </c>
      <c r="K83" s="11">
        <f t="shared" si="18"/>
        <v>234933137.75409359</v>
      </c>
      <c r="L83" s="13">
        <f t="shared" si="14"/>
        <v>1.7276506847614042E-2</v>
      </c>
      <c r="M83" s="11">
        <f>'Schools block'!O102</f>
        <v>199313311.6210455</v>
      </c>
      <c r="N83" s="11">
        <f>'High needs'!O93</f>
        <v>35720862.084274933</v>
      </c>
      <c r="O83" s="11">
        <f>CSSB!O93</f>
        <v>2383538.6761623034</v>
      </c>
      <c r="P83" s="11">
        <f t="shared" si="19"/>
        <v>237417712.38148272</v>
      </c>
      <c r="Q83" s="13">
        <f t="shared" si="15"/>
        <v>2.8034884410332264E-2</v>
      </c>
      <c r="R83" s="11">
        <f>'Schools block'!S102</f>
        <v>199322250.83784142</v>
      </c>
      <c r="S83" s="11">
        <f>'High needs'!T93</f>
        <v>36519358.632632375</v>
      </c>
      <c r="T83" s="11">
        <f>CSSB!T93</f>
        <v>2460579.5859152279</v>
      </c>
      <c r="U83" s="11">
        <f t="shared" si="20"/>
        <v>238302189.05638903</v>
      </c>
      <c r="V83" s="12">
        <f t="shared" si="16"/>
        <v>3.1864728726201705E-2</v>
      </c>
    </row>
    <row r="84" spans="1:22" s="17" customFormat="1" ht="15" customHeight="1" x14ac:dyDescent="0.2">
      <c r="A84" s="15" t="s">
        <v>147</v>
      </c>
      <c r="B84" s="16">
        <v>301</v>
      </c>
      <c r="C84" s="15" t="s">
        <v>148</v>
      </c>
      <c r="D84" s="11">
        <f>'Schools block'!H103</f>
        <v>205155770.15986145</v>
      </c>
      <c r="E84" s="11">
        <f>'High needs'!F94</f>
        <v>26530440.29937423</v>
      </c>
      <c r="F84" s="11">
        <f>CSSB!F94</f>
        <v>2518248.35</v>
      </c>
      <c r="G84" s="11">
        <f t="shared" si="17"/>
        <v>234204458.80923566</v>
      </c>
      <c r="H84" s="11">
        <f>'Schools block'!K103</f>
        <v>207965480.04488808</v>
      </c>
      <c r="I84" s="11">
        <f>'High needs'!J94</f>
        <v>27935433.288418949</v>
      </c>
      <c r="J84" s="11">
        <f>CSSB!J94</f>
        <v>2531300.1454239907</v>
      </c>
      <c r="K84" s="11">
        <f t="shared" si="18"/>
        <v>238432213.47873101</v>
      </c>
      <c r="L84" s="13">
        <f t="shared" si="14"/>
        <v>1.8051555000235659E-2</v>
      </c>
      <c r="M84" s="11">
        <f>'Schools block'!O103</f>
        <v>210239786.99435371</v>
      </c>
      <c r="N84" s="11">
        <f>'High needs'!O94</f>
        <v>28726540.332537718</v>
      </c>
      <c r="O84" s="11">
        <f>CSSB!O94</f>
        <v>2531300.1454239907</v>
      </c>
      <c r="P84" s="11">
        <f t="shared" si="19"/>
        <v>241497627.4723154</v>
      </c>
      <c r="Q84" s="13">
        <f t="shared" si="15"/>
        <v>3.1140178543825992E-2</v>
      </c>
      <c r="R84" s="11">
        <f>'Schools block'!S103</f>
        <v>210348258.67915761</v>
      </c>
      <c r="S84" s="11">
        <f>'High needs'!T94</f>
        <v>31771064.138449147</v>
      </c>
      <c r="T84" s="11">
        <f>CSSB!T94</f>
        <v>2531300.1454239907</v>
      </c>
      <c r="U84" s="11">
        <f t="shared" si="20"/>
        <v>244650622.96303073</v>
      </c>
      <c r="V84" s="12">
        <f t="shared" si="16"/>
        <v>4.4602755246020649E-2</v>
      </c>
    </row>
    <row r="85" spans="1:22" s="17" customFormat="1" ht="15" customHeight="1" x14ac:dyDescent="0.2">
      <c r="A85" s="15" t="s">
        <v>147</v>
      </c>
      <c r="B85" s="16">
        <v>302</v>
      </c>
      <c r="C85" s="15" t="s">
        <v>149</v>
      </c>
      <c r="D85" s="11">
        <f>'Schools block'!H104</f>
        <v>241887942.7314609</v>
      </c>
      <c r="E85" s="11">
        <f>'High needs'!F95</f>
        <v>46868992.927799284</v>
      </c>
      <c r="F85" s="11">
        <f>CSSB!F95</f>
        <v>2049585</v>
      </c>
      <c r="G85" s="11">
        <f t="shared" si="17"/>
        <v>290806520.65926015</v>
      </c>
      <c r="H85" s="11">
        <f>'Schools block'!K104</f>
        <v>243831023.03592363</v>
      </c>
      <c r="I85" s="11">
        <f>'High needs'!J95</f>
        <v>47830340.391904652</v>
      </c>
      <c r="J85" s="11">
        <f>CSSB!J95</f>
        <v>2089676.2745257898</v>
      </c>
      <c r="K85" s="11">
        <f t="shared" si="18"/>
        <v>293751039.70235407</v>
      </c>
      <c r="L85" s="13">
        <f t="shared" si="14"/>
        <v>1.0125354261034716E-2</v>
      </c>
      <c r="M85" s="11">
        <f>'Schools block'!O104</f>
        <v>244742351.70743975</v>
      </c>
      <c r="N85" s="11">
        <f>'High needs'!O95</f>
        <v>48052999.435902551</v>
      </c>
      <c r="O85" s="11">
        <f>CSSB!O95</f>
        <v>2124379.7836205764</v>
      </c>
      <c r="P85" s="11">
        <f t="shared" si="19"/>
        <v>294919730.92696291</v>
      </c>
      <c r="Q85" s="13">
        <f t="shared" si="15"/>
        <v>1.414414731271529E-2</v>
      </c>
      <c r="R85" s="11">
        <f>'Schools block'!S104</f>
        <v>244742351.70743975</v>
      </c>
      <c r="S85" s="11">
        <f>'High needs'!T95</f>
        <v>48052999.435902551</v>
      </c>
      <c r="T85" s="11">
        <f>CSSB!T95</f>
        <v>2307585.4573709625</v>
      </c>
      <c r="U85" s="11">
        <f t="shared" si="20"/>
        <v>295102936.60071325</v>
      </c>
      <c r="V85" s="12">
        <f t="shared" si="16"/>
        <v>1.4774138941977979E-2</v>
      </c>
    </row>
    <row r="86" spans="1:22" s="17" customFormat="1" ht="15" customHeight="1" x14ac:dyDescent="0.2">
      <c r="A86" s="15" t="s">
        <v>147</v>
      </c>
      <c r="B86" s="16">
        <v>303</v>
      </c>
      <c r="C86" s="15" t="s">
        <v>150</v>
      </c>
      <c r="D86" s="11">
        <f>'Schools block'!H105</f>
        <v>174016744.54519919</v>
      </c>
      <c r="E86" s="11">
        <f>'High needs'!F96</f>
        <v>31216657.221953597</v>
      </c>
      <c r="F86" s="11">
        <f>CSSB!F96</f>
        <v>1978000</v>
      </c>
      <c r="G86" s="11">
        <f t="shared" si="17"/>
        <v>207211401.76715279</v>
      </c>
      <c r="H86" s="11">
        <f>'Schools block'!K105</f>
        <v>177209558.13626093</v>
      </c>
      <c r="I86" s="11">
        <f>'High needs'!J96</f>
        <v>31818805.130558103</v>
      </c>
      <c r="J86" s="11">
        <f>CSSB!J96</f>
        <v>2006060.6588723145</v>
      </c>
      <c r="K86" s="11">
        <f t="shared" si="18"/>
        <v>211034423.92569134</v>
      </c>
      <c r="L86" s="13">
        <f t="shared" si="14"/>
        <v>1.8449863887483129E-2</v>
      </c>
      <c r="M86" s="11">
        <f>'Schools block'!O105</f>
        <v>178746668.394344</v>
      </c>
      <c r="N86" s="11">
        <f>'High needs'!O96</f>
        <v>31969476.035249673</v>
      </c>
      <c r="O86" s="11">
        <f>CSSB!O96</f>
        <v>2030350.3164573992</v>
      </c>
      <c r="P86" s="11">
        <f t="shared" si="19"/>
        <v>212746494.74605107</v>
      </c>
      <c r="Q86" s="13">
        <f t="shared" si="15"/>
        <v>2.6712299283213052E-2</v>
      </c>
      <c r="R86" s="11">
        <f>'Schools block'!S105</f>
        <v>178861972.40703797</v>
      </c>
      <c r="S86" s="11">
        <f>'High needs'!T96</f>
        <v>31969476.035249673</v>
      </c>
      <c r="T86" s="11">
        <f>CSSB!T96</f>
        <v>2215123.7657840145</v>
      </c>
      <c r="U86" s="11">
        <f t="shared" si="20"/>
        <v>213046572.20807168</v>
      </c>
      <c r="V86" s="12">
        <f t="shared" si="16"/>
        <v>2.816046989284875E-2</v>
      </c>
    </row>
    <row r="87" spans="1:22" s="17" customFormat="1" ht="15" customHeight="1" x14ac:dyDescent="0.2">
      <c r="A87" s="15" t="s">
        <v>147</v>
      </c>
      <c r="B87" s="16">
        <v>304</v>
      </c>
      <c r="C87" s="15" t="s">
        <v>151</v>
      </c>
      <c r="D87" s="11">
        <f>'Schools block'!H106</f>
        <v>228879518.89967591</v>
      </c>
      <c r="E87" s="11">
        <f>'High needs'!F97</f>
        <v>53703276.552672163</v>
      </c>
      <c r="F87" s="11">
        <f>CSSB!F97</f>
        <v>2329331</v>
      </c>
      <c r="G87" s="11">
        <f t="shared" si="17"/>
        <v>284912126.45234805</v>
      </c>
      <c r="H87" s="11">
        <f>'Schools block'!K106</f>
        <v>230392518.03186312</v>
      </c>
      <c r="I87" s="11">
        <f>'High needs'!J97</f>
        <v>54656009.324628867</v>
      </c>
      <c r="J87" s="11">
        <f>CSSB!J97</f>
        <v>2367876.6883791285</v>
      </c>
      <c r="K87" s="11">
        <f t="shared" si="18"/>
        <v>287416404.04487109</v>
      </c>
      <c r="L87" s="13">
        <f t="shared" si="14"/>
        <v>8.7896490181223735E-3</v>
      </c>
      <c r="M87" s="11">
        <f>'Schools block'!O106</f>
        <v>231508737.91562575</v>
      </c>
      <c r="N87" s="11">
        <f>'High needs'!O97</f>
        <v>54919176.60433609</v>
      </c>
      <c r="O87" s="11">
        <f>CSSB!O97</f>
        <v>2385648.1949704057</v>
      </c>
      <c r="P87" s="11">
        <f t="shared" si="19"/>
        <v>288813562.71493226</v>
      </c>
      <c r="Q87" s="13">
        <f t="shared" si="15"/>
        <v>1.369347212827998E-2</v>
      </c>
      <c r="R87" s="11">
        <f>'Schools block'!S106</f>
        <v>231476600.96752211</v>
      </c>
      <c r="S87" s="11">
        <f>'High needs'!T97</f>
        <v>54919176.60433609</v>
      </c>
      <c r="T87" s="11">
        <f>CSSB!T97</f>
        <v>2385648.1949704057</v>
      </c>
      <c r="U87" s="11">
        <f t="shared" si="20"/>
        <v>288781425.76682866</v>
      </c>
      <c r="V87" s="12">
        <f t="shared" si="16"/>
        <v>1.3580676128672075E-2</v>
      </c>
    </row>
    <row r="88" spans="1:22" s="17" customFormat="1" ht="15" customHeight="1" x14ac:dyDescent="0.2">
      <c r="A88" s="15" t="s">
        <v>147</v>
      </c>
      <c r="B88" s="16">
        <v>305</v>
      </c>
      <c r="C88" s="15" t="s">
        <v>152</v>
      </c>
      <c r="D88" s="11">
        <f>'Schools block'!H107</f>
        <v>198514976.94730443</v>
      </c>
      <c r="E88" s="11">
        <f>'High needs'!F98</f>
        <v>45523454.980746597</v>
      </c>
      <c r="F88" s="11">
        <f>CSSB!F98</f>
        <v>1976000</v>
      </c>
      <c r="G88" s="11">
        <f t="shared" si="17"/>
        <v>246014431.92805102</v>
      </c>
      <c r="H88" s="11">
        <f>'Schools block'!K107</f>
        <v>201363278.81267291</v>
      </c>
      <c r="I88" s="11">
        <f>'High needs'!J98</f>
        <v>46340224.605422445</v>
      </c>
      <c r="J88" s="11">
        <f>CSSB!J98</f>
        <v>1926600</v>
      </c>
      <c r="K88" s="11">
        <f t="shared" si="18"/>
        <v>249630103.41809535</v>
      </c>
      <c r="L88" s="13">
        <f t="shared" si="14"/>
        <v>1.4696989366468382E-2</v>
      </c>
      <c r="M88" s="11">
        <f>'Schools block'!O107</f>
        <v>203104896.85997367</v>
      </c>
      <c r="N88" s="11">
        <f>'High needs'!O98</f>
        <v>46553331.538019903</v>
      </c>
      <c r="O88" s="11">
        <f>CSSB!O98</f>
        <v>1878434.9999999998</v>
      </c>
      <c r="P88" s="11">
        <f t="shared" si="19"/>
        <v>251536663.39799356</v>
      </c>
      <c r="Q88" s="13">
        <f t="shared" si="15"/>
        <v>2.2446778535161558E-2</v>
      </c>
      <c r="R88" s="11">
        <f>'Schools block'!S107</f>
        <v>203363758.9687289</v>
      </c>
      <c r="S88" s="11">
        <f>'High needs'!T98</f>
        <v>46553331.538019903</v>
      </c>
      <c r="T88" s="11">
        <f>CSSB!T98</f>
        <v>1499768.0089023139</v>
      </c>
      <c r="U88" s="11">
        <f t="shared" si="20"/>
        <v>251416858.51565111</v>
      </c>
      <c r="V88" s="12">
        <f t="shared" si="16"/>
        <v>2.1959795387857844E-2</v>
      </c>
    </row>
    <row r="89" spans="1:22" s="17" customFormat="1" ht="15" customHeight="1" x14ac:dyDescent="0.2">
      <c r="A89" s="15" t="s">
        <v>147</v>
      </c>
      <c r="B89" s="16">
        <v>306</v>
      </c>
      <c r="C89" s="15" t="s">
        <v>153</v>
      </c>
      <c r="D89" s="11">
        <f>'Schools block'!H108</f>
        <v>236774871.97706592</v>
      </c>
      <c r="E89" s="11">
        <f>'High needs'!F99</f>
        <v>57577491.488063894</v>
      </c>
      <c r="F89" s="11">
        <f>CSSB!F99</f>
        <v>6238466.2438972592</v>
      </c>
      <c r="G89" s="11">
        <f t="shared" si="17"/>
        <v>300590829.70902705</v>
      </c>
      <c r="H89" s="11">
        <f>'Schools block'!K108</f>
        <v>242665084.97071606</v>
      </c>
      <c r="I89" s="11">
        <f>'High needs'!J99</f>
        <v>58580024.349591441</v>
      </c>
      <c r="J89" s="11">
        <f>CSSB!J99</f>
        <v>6162829.5877998276</v>
      </c>
      <c r="K89" s="11">
        <f t="shared" si="18"/>
        <v>307407938.90810734</v>
      </c>
      <c r="L89" s="13">
        <f t="shared" si="14"/>
        <v>2.2679032509671945E-2</v>
      </c>
      <c r="M89" s="11">
        <f>'Schools block'!O108</f>
        <v>246826451.52237463</v>
      </c>
      <c r="N89" s="11">
        <f>'High needs'!O99</f>
        <v>58858882.403958142</v>
      </c>
      <c r="O89" s="11">
        <f>CSSB!O99</f>
        <v>6089083.8481048318</v>
      </c>
      <c r="P89" s="11">
        <f t="shared" si="19"/>
        <v>311774417.77443761</v>
      </c>
      <c r="Q89" s="13">
        <f t="shared" si="15"/>
        <v>3.7205353457510019E-2</v>
      </c>
      <c r="R89" s="11">
        <f>'Schools block'!S108</f>
        <v>252412492.96665463</v>
      </c>
      <c r="S89" s="11">
        <f>'High needs'!T99</f>
        <v>58858882.403958142</v>
      </c>
      <c r="T89" s="11">
        <f>CSSB!T99</f>
        <v>5046269.0905336551</v>
      </c>
      <c r="U89" s="11">
        <f t="shared" si="20"/>
        <v>316317644.46114641</v>
      </c>
      <c r="V89" s="12">
        <f t="shared" si="16"/>
        <v>5.2319675777677495E-2</v>
      </c>
    </row>
    <row r="90" spans="1:22" s="17" customFormat="1" ht="15" customHeight="1" x14ac:dyDescent="0.2">
      <c r="A90" s="15" t="s">
        <v>147</v>
      </c>
      <c r="B90" s="16">
        <v>307</v>
      </c>
      <c r="C90" s="15" t="s">
        <v>154</v>
      </c>
      <c r="D90" s="11">
        <f>'Schools block'!H109</f>
        <v>230905191.75999346</v>
      </c>
      <c r="E90" s="11">
        <f>'High needs'!F100</f>
        <v>52054315.807704799</v>
      </c>
      <c r="F90" s="11">
        <f>CSSB!F100</f>
        <v>3315999.9999999995</v>
      </c>
      <c r="G90" s="11">
        <f t="shared" si="17"/>
        <v>286275507.56769824</v>
      </c>
      <c r="H90" s="11">
        <f>'Schools block'!K109</f>
        <v>236037795.63695624</v>
      </c>
      <c r="I90" s="11">
        <f>'High needs'!J100</f>
        <v>52790101.072594047</v>
      </c>
      <c r="J90" s="11">
        <f>CSSB!J100</f>
        <v>3262349.9999999995</v>
      </c>
      <c r="K90" s="11">
        <f t="shared" si="18"/>
        <v>292090246.70955026</v>
      </c>
      <c r="L90" s="13">
        <f t="shared" si="14"/>
        <v>2.0311689222931358E-2</v>
      </c>
      <c r="M90" s="11">
        <f>'Schools block'!O109</f>
        <v>238649448.88716036</v>
      </c>
      <c r="N90" s="11">
        <f>'High needs'!O100</f>
        <v>53038648.355706841</v>
      </c>
      <c r="O90" s="11">
        <f>CSSB!O100</f>
        <v>3210041.25</v>
      </c>
      <c r="P90" s="11">
        <f t="shared" si="19"/>
        <v>294898138.49286723</v>
      </c>
      <c r="Q90" s="13">
        <f t="shared" si="15"/>
        <v>3.0120044143594496E-2</v>
      </c>
      <c r="R90" s="11">
        <f>'Schools block'!S109</f>
        <v>239588115.27054268</v>
      </c>
      <c r="S90" s="11">
        <f>'High needs'!T100</f>
        <v>53038648.355706841</v>
      </c>
      <c r="T90" s="11">
        <f>CSSB!T100</f>
        <v>2888551.2831761735</v>
      </c>
      <c r="U90" s="11">
        <f t="shared" si="20"/>
        <v>295515314.90942574</v>
      </c>
      <c r="V90" s="12">
        <f t="shared" si="16"/>
        <v>3.2275926851836848E-2</v>
      </c>
    </row>
    <row r="91" spans="1:22" s="17" customFormat="1" ht="15" customHeight="1" x14ac:dyDescent="0.2">
      <c r="A91" s="15" t="s">
        <v>147</v>
      </c>
      <c r="B91" s="16">
        <v>308</v>
      </c>
      <c r="C91" s="15" t="s">
        <v>155</v>
      </c>
      <c r="D91" s="11">
        <f>'Schools block'!H110</f>
        <v>248819720.58024111</v>
      </c>
      <c r="E91" s="11">
        <f>'High needs'!F101</f>
        <v>44147205.104705788</v>
      </c>
      <c r="F91" s="11">
        <f>CSSB!F101</f>
        <v>3014407.5314285713</v>
      </c>
      <c r="G91" s="11">
        <f t="shared" si="17"/>
        <v>295981333.21637547</v>
      </c>
      <c r="H91" s="11">
        <f>'Schools block'!K110</f>
        <v>254350478.74707189</v>
      </c>
      <c r="I91" s="11">
        <f>'High needs'!J101</f>
        <v>45640897.45667889</v>
      </c>
      <c r="J91" s="11">
        <f>CSSB!J101</f>
        <v>2961862.7814285718</v>
      </c>
      <c r="K91" s="11">
        <f t="shared" si="18"/>
        <v>302953238.98517936</v>
      </c>
      <c r="L91" s="13">
        <f t="shared" si="14"/>
        <v>2.3555221179124571E-2</v>
      </c>
      <c r="M91" s="11">
        <f>'Schools block'!O110</f>
        <v>257688498.03140929</v>
      </c>
      <c r="N91" s="11">
        <f>'High needs'!O101</f>
        <v>45642841.70667889</v>
      </c>
      <c r="O91" s="11">
        <f>CSSB!O101</f>
        <v>2910631.6501785722</v>
      </c>
      <c r="P91" s="11">
        <f t="shared" si="19"/>
        <v>306241971.38826674</v>
      </c>
      <c r="Q91" s="13">
        <f t="shared" si="15"/>
        <v>3.4666504337928269E-2</v>
      </c>
      <c r="R91" s="11">
        <f>'Schools block'!S110</f>
        <v>260473908.70305374</v>
      </c>
      <c r="S91" s="11">
        <f>'High needs'!T101</f>
        <v>45642841.70667889</v>
      </c>
      <c r="T91" s="11">
        <f>CSSB!T101</f>
        <v>2773303.7916632295</v>
      </c>
      <c r="U91" s="11">
        <f t="shared" si="20"/>
        <v>308890054.20139587</v>
      </c>
      <c r="V91" s="12">
        <f t="shared" si="16"/>
        <v>4.3613294273472145E-2</v>
      </c>
    </row>
    <row r="92" spans="1:22" s="17" customFormat="1" ht="15" customHeight="1" x14ac:dyDescent="0.2">
      <c r="A92" s="15" t="s">
        <v>147</v>
      </c>
      <c r="B92" s="16">
        <v>203</v>
      </c>
      <c r="C92" s="15" t="s">
        <v>156</v>
      </c>
      <c r="D92" s="11">
        <f>'Schools block'!H111</f>
        <v>203914793.12491089</v>
      </c>
      <c r="E92" s="11">
        <f>'High needs'!F102</f>
        <v>44777488.029997997</v>
      </c>
      <c r="F92" s="11">
        <f>CSSB!F102</f>
        <v>9557763.7695941906</v>
      </c>
      <c r="G92" s="11">
        <f t="shared" si="17"/>
        <v>258250044.92450309</v>
      </c>
      <c r="H92" s="11">
        <f>'Schools block'!K111</f>
        <v>205077729.88065687</v>
      </c>
      <c r="I92" s="11">
        <f>'High needs'!J102</f>
        <v>45561169.606536955</v>
      </c>
      <c r="J92" s="11">
        <f>CSSB!J102</f>
        <v>9590827.8170807119</v>
      </c>
      <c r="K92" s="11">
        <f t="shared" si="18"/>
        <v>260229727.30427453</v>
      </c>
      <c r="L92" s="13">
        <f t="shared" si="14"/>
        <v>7.665758123489126E-3</v>
      </c>
      <c r="M92" s="11">
        <f>'Schools block'!O111</f>
        <v>205912000.47752935</v>
      </c>
      <c r="N92" s="11">
        <f>'High needs'!O102</f>
        <v>45774548.765446544</v>
      </c>
      <c r="O92" s="11">
        <f>CSSB!O102</f>
        <v>9619448.470483005</v>
      </c>
      <c r="P92" s="11">
        <f t="shared" si="19"/>
        <v>261305997.7134589</v>
      </c>
      <c r="Q92" s="13">
        <f t="shared" si="15"/>
        <v>1.1833309805809274E-2</v>
      </c>
      <c r="R92" s="11">
        <f>'Schools block'!S111</f>
        <v>205872087.74445853</v>
      </c>
      <c r="S92" s="11">
        <f>'High needs'!T102</f>
        <v>45774548.765446544</v>
      </c>
      <c r="T92" s="11">
        <f>CSSB!T102</f>
        <v>9819132.3660961706</v>
      </c>
      <c r="U92" s="11">
        <f t="shared" si="20"/>
        <v>261465768.87600124</v>
      </c>
      <c r="V92" s="12">
        <f t="shared" si="16"/>
        <v>1.2451978284992116E-2</v>
      </c>
    </row>
    <row r="93" spans="1:22" s="17" customFormat="1" ht="15" customHeight="1" x14ac:dyDescent="0.2">
      <c r="A93" s="15" t="s">
        <v>147</v>
      </c>
      <c r="B93" s="16">
        <v>310</v>
      </c>
      <c r="C93" s="15" t="s">
        <v>157</v>
      </c>
      <c r="D93" s="11">
        <f>'Schools block'!H112</f>
        <v>153993733.5979827</v>
      </c>
      <c r="E93" s="11">
        <f>'High needs'!F103</f>
        <v>31695606.686265912</v>
      </c>
      <c r="F93" s="11">
        <f>CSSB!F103</f>
        <v>1171695.0000000002</v>
      </c>
      <c r="G93" s="11">
        <f t="shared" si="17"/>
        <v>186861035.28424862</v>
      </c>
      <c r="H93" s="11">
        <f>'Schools block'!K112</f>
        <v>156462129.84906799</v>
      </c>
      <c r="I93" s="11">
        <f>'High needs'!J103</f>
        <v>32259013.589865584</v>
      </c>
      <c r="J93" s="11">
        <f>CSSB!J103</f>
        <v>1177874.0109894939</v>
      </c>
      <c r="K93" s="11">
        <f t="shared" si="18"/>
        <v>189899017.44992307</v>
      </c>
      <c r="L93" s="13">
        <f t="shared" si="14"/>
        <v>1.6257975671884407E-2</v>
      </c>
      <c r="M93" s="11">
        <f>'Schools block'!O112</f>
        <v>157207431.9944126</v>
      </c>
      <c r="N93" s="11">
        <f>'High needs'!O103</f>
        <v>32408250.530711744</v>
      </c>
      <c r="O93" s="11">
        <f>CSSB!O103</f>
        <v>1177874.0109894939</v>
      </c>
      <c r="P93" s="11">
        <f t="shared" si="19"/>
        <v>190793556.53611383</v>
      </c>
      <c r="Q93" s="13">
        <f t="shared" si="15"/>
        <v>2.1045164637363532E-2</v>
      </c>
      <c r="R93" s="11">
        <f>'Schools block'!S112</f>
        <v>157445371.10459137</v>
      </c>
      <c r="S93" s="11">
        <f>'High needs'!T103</f>
        <v>32408250.530711744</v>
      </c>
      <c r="T93" s="11">
        <f>CSSB!T103</f>
        <v>1177874.0109894939</v>
      </c>
      <c r="U93" s="11">
        <f t="shared" si="20"/>
        <v>191031495.6462926</v>
      </c>
      <c r="V93" s="12">
        <f t="shared" si="16"/>
        <v>2.2318512555065159E-2</v>
      </c>
    </row>
    <row r="94" spans="1:22" s="17" customFormat="1" ht="15" customHeight="1" x14ac:dyDescent="0.2">
      <c r="A94" s="15" t="s">
        <v>147</v>
      </c>
      <c r="B94" s="16">
        <v>311</v>
      </c>
      <c r="C94" s="15" t="s">
        <v>158</v>
      </c>
      <c r="D94" s="11">
        <f>'Schools block'!H113</f>
        <v>168651771.09338653</v>
      </c>
      <c r="E94" s="11">
        <f>'High needs'!F104</f>
        <v>22376805.791113496</v>
      </c>
      <c r="F94" s="11">
        <f>CSSB!F104</f>
        <v>1583995</v>
      </c>
      <c r="G94" s="11">
        <f t="shared" si="17"/>
        <v>192612571.88450003</v>
      </c>
      <c r="H94" s="11">
        <f>'Schools block'!K113</f>
        <v>171458567.98770237</v>
      </c>
      <c r="I94" s="11">
        <f>'High needs'!J104</f>
        <v>23389265.173819475</v>
      </c>
      <c r="J94" s="11">
        <f>CSSB!J104</f>
        <v>1557225.739744161</v>
      </c>
      <c r="K94" s="11">
        <f t="shared" si="18"/>
        <v>196405058.90126601</v>
      </c>
      <c r="L94" s="13">
        <f t="shared" si="14"/>
        <v>1.9689716925851256E-2</v>
      </c>
      <c r="M94" s="11">
        <f>'Schools block'!O113</f>
        <v>172909609.01718611</v>
      </c>
      <c r="N94" s="11">
        <f>'High needs'!O104</f>
        <v>24056246.833468534</v>
      </c>
      <c r="O94" s="11">
        <f>CSSB!O104</f>
        <v>1557225.739744161</v>
      </c>
      <c r="P94" s="11">
        <f t="shared" si="19"/>
        <v>198523081.59039879</v>
      </c>
      <c r="Q94" s="13">
        <f t="shared" si="15"/>
        <v>3.0686001687589708E-2</v>
      </c>
      <c r="R94" s="11">
        <f>'Schools block'!S113</f>
        <v>173183611.43050587</v>
      </c>
      <c r="S94" s="11">
        <f>'High needs'!T104</f>
        <v>24443972.112914413</v>
      </c>
      <c r="T94" s="11">
        <f>CSSB!T104</f>
        <v>1557225.739744161</v>
      </c>
      <c r="U94" s="11">
        <f t="shared" si="20"/>
        <v>199184809.28316444</v>
      </c>
      <c r="V94" s="12">
        <f t="shared" si="16"/>
        <v>3.41215390790039E-2</v>
      </c>
    </row>
    <row r="95" spans="1:22" s="17" customFormat="1" ht="15" customHeight="1" x14ac:dyDescent="0.2">
      <c r="A95" s="15" t="s">
        <v>147</v>
      </c>
      <c r="B95" s="16">
        <v>312</v>
      </c>
      <c r="C95" s="15" t="s">
        <v>159</v>
      </c>
      <c r="D95" s="11">
        <f>'Schools block'!H114</f>
        <v>208726019.41295165</v>
      </c>
      <c r="E95" s="11">
        <f>'High needs'!F105</f>
        <v>34548324.787048362</v>
      </c>
      <c r="F95" s="11">
        <f>CSSB!F105</f>
        <v>2732000</v>
      </c>
      <c r="G95" s="11">
        <f t="shared" si="17"/>
        <v>246006344.20000002</v>
      </c>
      <c r="H95" s="11">
        <f>'Schools block'!K114</f>
        <v>213327872.71327469</v>
      </c>
      <c r="I95" s="11">
        <f>'High needs'!J105</f>
        <v>36101218.426181555</v>
      </c>
      <c r="J95" s="11">
        <f>CSSB!J105</f>
        <v>2767619.3408568385</v>
      </c>
      <c r="K95" s="11">
        <f t="shared" si="18"/>
        <v>252196710.48031306</v>
      </c>
      <c r="L95" s="13">
        <f t="shared" si="14"/>
        <v>2.5163441619539519E-2</v>
      </c>
      <c r="M95" s="11">
        <f>'Schools block'!O114</f>
        <v>216271460.31997976</v>
      </c>
      <c r="N95" s="11">
        <f>'High needs'!O105</f>
        <v>36101593.426181555</v>
      </c>
      <c r="O95" s="11">
        <f>CSSB!O105</f>
        <v>2798451.8881878154</v>
      </c>
      <c r="P95" s="11">
        <f t="shared" si="19"/>
        <v>255171505.63434914</v>
      </c>
      <c r="Q95" s="13">
        <f t="shared" si="15"/>
        <v>3.725579299246836E-2</v>
      </c>
      <c r="R95" s="11">
        <f>'Schools block'!S114</f>
        <v>216823282.03078127</v>
      </c>
      <c r="S95" s="11">
        <f>'High needs'!T105</f>
        <v>36101593.426181555</v>
      </c>
      <c r="T95" s="11">
        <f>CSSB!T105</f>
        <v>2953329.8667290779</v>
      </c>
      <c r="U95" s="11">
        <f t="shared" si="20"/>
        <v>255878205.3236919</v>
      </c>
      <c r="V95" s="12">
        <f t="shared" si="16"/>
        <v>4.0128481872265011E-2</v>
      </c>
    </row>
    <row r="96" spans="1:22" s="17" customFormat="1" ht="15" customHeight="1" x14ac:dyDescent="0.2">
      <c r="A96" s="15" t="s">
        <v>147</v>
      </c>
      <c r="B96" s="16">
        <v>313</v>
      </c>
      <c r="C96" s="15" t="s">
        <v>160</v>
      </c>
      <c r="D96" s="11">
        <f>'Schools block'!H115</f>
        <v>176978035.0255602</v>
      </c>
      <c r="E96" s="11">
        <f>'High needs'!F106</f>
        <v>44871957.023254134</v>
      </c>
      <c r="F96" s="11">
        <f>CSSB!F106</f>
        <v>1297000</v>
      </c>
      <c r="G96" s="11">
        <f t="shared" si="17"/>
        <v>223146992.04881433</v>
      </c>
      <c r="H96" s="11">
        <f>'Schools block'!K115</f>
        <v>180444880.27202407</v>
      </c>
      <c r="I96" s="11">
        <f>'High needs'!J106</f>
        <v>45789020.515639722</v>
      </c>
      <c r="J96" s="11">
        <f>CSSB!J106</f>
        <v>1329787.9950967494</v>
      </c>
      <c r="K96" s="11">
        <f t="shared" si="18"/>
        <v>227563688.78276053</v>
      </c>
      <c r="L96" s="13">
        <f t="shared" si="14"/>
        <v>1.9792768405231444E-2</v>
      </c>
      <c r="M96" s="11">
        <f>'Schools block'!O115</f>
        <v>181836928.18717051</v>
      </c>
      <c r="N96" s="11">
        <f>'High needs'!O106</f>
        <v>46009972.566138841</v>
      </c>
      <c r="O96" s="11">
        <f>CSSB!O106</f>
        <v>1358169.6940948169</v>
      </c>
      <c r="P96" s="11">
        <f t="shared" si="19"/>
        <v>229205070.44740415</v>
      </c>
      <c r="Q96" s="13">
        <f t="shared" si="15"/>
        <v>2.7148375799144045E-2</v>
      </c>
      <c r="R96" s="11">
        <f>'Schools block'!S115</f>
        <v>181951291.42095485</v>
      </c>
      <c r="S96" s="11">
        <f>'High needs'!T106</f>
        <v>46009972.566138841</v>
      </c>
      <c r="T96" s="11">
        <f>CSSB!T106</f>
        <v>1374379.8395685838</v>
      </c>
      <c r="U96" s="11">
        <f t="shared" si="20"/>
        <v>229335643.82666227</v>
      </c>
      <c r="V96" s="12">
        <f t="shared" si="16"/>
        <v>2.773352094521692E-2</v>
      </c>
    </row>
    <row r="97" spans="1:22" s="17" customFormat="1" ht="15" customHeight="1" x14ac:dyDescent="0.2">
      <c r="A97" s="15" t="s">
        <v>147</v>
      </c>
      <c r="B97" s="16">
        <v>314</v>
      </c>
      <c r="C97" s="15" t="s">
        <v>161</v>
      </c>
      <c r="D97" s="11">
        <f>'Schools block'!H116</f>
        <v>95812634.330947116</v>
      </c>
      <c r="E97" s="11">
        <f>'High needs'!F107</f>
        <v>19814666.400808211</v>
      </c>
      <c r="F97" s="11">
        <f>CSSB!F107</f>
        <v>1056700</v>
      </c>
      <c r="G97" s="11">
        <f t="shared" si="17"/>
        <v>116684000.73175533</v>
      </c>
      <c r="H97" s="11">
        <f>'Schools block'!K116</f>
        <v>97668219.845383137</v>
      </c>
      <c r="I97" s="11">
        <f>'High needs'!J107</f>
        <v>20307609.204528306</v>
      </c>
      <c r="J97" s="11">
        <f>CSSB!J107</f>
        <v>1073081.3215315421</v>
      </c>
      <c r="K97" s="11">
        <f t="shared" si="18"/>
        <v>119048910.37144299</v>
      </c>
      <c r="L97" s="13">
        <f t="shared" si="14"/>
        <v>2.0267642734708286E-2</v>
      </c>
      <c r="M97" s="11">
        <f>'Schools block'!O116</f>
        <v>99067063.402185917</v>
      </c>
      <c r="N97" s="11">
        <f>'High needs'!O107</f>
        <v>20399376.306140143</v>
      </c>
      <c r="O97" s="11">
        <f>CSSB!O107</f>
        <v>1073081.3215315421</v>
      </c>
      <c r="P97" s="11">
        <f t="shared" si="19"/>
        <v>120539521.02985761</v>
      </c>
      <c r="Q97" s="13">
        <f t="shared" si="15"/>
        <v>3.3042407475946285E-2</v>
      </c>
      <c r="R97" s="11">
        <f>'Schools block'!S116</f>
        <v>99722470.58027482</v>
      </c>
      <c r="S97" s="11">
        <f>'High needs'!T107</f>
        <v>20399376.306140143</v>
      </c>
      <c r="T97" s="11">
        <f>CSSB!T107</f>
        <v>1073081.3215315421</v>
      </c>
      <c r="U97" s="11">
        <f t="shared" si="20"/>
        <v>121194928.20794651</v>
      </c>
      <c r="V97" s="12">
        <f t="shared" si="16"/>
        <v>3.8659348735919176E-2</v>
      </c>
    </row>
    <row r="98" spans="1:22" s="17" customFormat="1" ht="15" customHeight="1" x14ac:dyDescent="0.2">
      <c r="A98" s="15" t="s">
        <v>147</v>
      </c>
      <c r="B98" s="16">
        <v>315</v>
      </c>
      <c r="C98" s="15" t="s">
        <v>162</v>
      </c>
      <c r="D98" s="11">
        <f>'Schools block'!H117</f>
        <v>115964209.73381597</v>
      </c>
      <c r="E98" s="11">
        <f>'High needs'!F108</f>
        <v>31813955.620785821</v>
      </c>
      <c r="F98" s="11">
        <f>CSSB!F108</f>
        <v>998840.00000000012</v>
      </c>
      <c r="G98" s="11">
        <f t="shared" si="17"/>
        <v>148777005.3546018</v>
      </c>
      <c r="H98" s="11">
        <f>'Schools block'!K117</f>
        <v>118618413.63564874</v>
      </c>
      <c r="I98" s="11">
        <f>'High needs'!J108</f>
        <v>32504145.465393763</v>
      </c>
      <c r="J98" s="11">
        <f>CSSB!J108</f>
        <v>1018851.5473543461</v>
      </c>
      <c r="K98" s="11">
        <f t="shared" si="18"/>
        <v>152141410.64839685</v>
      </c>
      <c r="L98" s="13">
        <f t="shared" si="14"/>
        <v>2.26137452207495E-2</v>
      </c>
      <c r="M98" s="11">
        <f>'Schools block'!O117</f>
        <v>120907893.67454466</v>
      </c>
      <c r="N98" s="11">
        <f>'High needs'!O108</f>
        <v>32659846.621910449</v>
      </c>
      <c r="O98" s="11">
        <f>CSSB!O108</f>
        <v>1036173.7932501597</v>
      </c>
      <c r="P98" s="11">
        <f t="shared" si="19"/>
        <v>154603914.08970529</v>
      </c>
      <c r="Q98" s="13">
        <f t="shared" si="15"/>
        <v>3.9165385277216538E-2</v>
      </c>
      <c r="R98" s="11">
        <f>'Schools block'!S117</f>
        <v>122239836.0282144</v>
      </c>
      <c r="S98" s="11">
        <f>'High needs'!T108</f>
        <v>32659846.621910449</v>
      </c>
      <c r="T98" s="11">
        <f>CSSB!T108</f>
        <v>1114598.4102481557</v>
      </c>
      <c r="U98" s="11">
        <f t="shared" si="20"/>
        <v>156014281.06037301</v>
      </c>
      <c r="V98" s="12">
        <f t="shared" si="16"/>
        <v>4.8645122870443314E-2</v>
      </c>
    </row>
    <row r="99" spans="1:22" s="17" customFormat="1" ht="15" customHeight="1" x14ac:dyDescent="0.2">
      <c r="A99" s="15" t="s">
        <v>147</v>
      </c>
      <c r="B99" s="16">
        <v>317</v>
      </c>
      <c r="C99" s="15" t="s">
        <v>163</v>
      </c>
      <c r="D99" s="11">
        <f>'Schools block'!H118</f>
        <v>214472926.82061303</v>
      </c>
      <c r="E99" s="11">
        <f>'High needs'!F109</f>
        <v>41195901.952568449</v>
      </c>
      <c r="F99" s="11">
        <f>CSSB!F109</f>
        <v>7704970</v>
      </c>
      <c r="G99" s="11">
        <f t="shared" si="17"/>
        <v>263373798.77318147</v>
      </c>
      <c r="H99" s="11">
        <f>'Schools block'!K118</f>
        <v>220066814.11843967</v>
      </c>
      <c r="I99" s="11">
        <f>'High needs'!J109</f>
        <v>42089933.514710322</v>
      </c>
      <c r="J99" s="11">
        <f>CSSB!J109</f>
        <v>7653320.75</v>
      </c>
      <c r="K99" s="11">
        <f t="shared" si="18"/>
        <v>269810068.38314998</v>
      </c>
      <c r="L99" s="13">
        <f t="shared" si="14"/>
        <v>2.4437774903765024E-2</v>
      </c>
      <c r="M99" s="11">
        <f>'Schools block'!O118</f>
        <v>223615548.1387777</v>
      </c>
      <c r="N99" s="11">
        <f>'High needs'!O109</f>
        <v>42291920.057829335</v>
      </c>
      <c r="O99" s="11">
        <f>CSSB!O109</f>
        <v>7602962.7312499993</v>
      </c>
      <c r="P99" s="11">
        <f t="shared" si="19"/>
        <v>273510430.92785704</v>
      </c>
      <c r="Q99" s="13">
        <f t="shared" si="15"/>
        <v>3.8487625579662461E-2</v>
      </c>
      <c r="R99" s="11">
        <f>'Schools block'!S118</f>
        <v>225380276.6954346</v>
      </c>
      <c r="S99" s="11">
        <f>'High needs'!T109</f>
        <v>42291920.057829335</v>
      </c>
      <c r="T99" s="11">
        <f>CSSB!T109</f>
        <v>7292303.6357022217</v>
      </c>
      <c r="U99" s="11">
        <f t="shared" si="20"/>
        <v>274964500.38896614</v>
      </c>
      <c r="V99" s="12">
        <f t="shared" si="16"/>
        <v>4.4008559962210335E-2</v>
      </c>
    </row>
    <row r="100" spans="1:22" s="17" customFormat="1" ht="15" customHeight="1" x14ac:dyDescent="0.2">
      <c r="A100" s="15" t="s">
        <v>147</v>
      </c>
      <c r="B100" s="16">
        <v>318</v>
      </c>
      <c r="C100" s="15" t="s">
        <v>164</v>
      </c>
      <c r="D100" s="11">
        <f>'Schools block'!H119</f>
        <v>106716820.02992222</v>
      </c>
      <c r="E100" s="11">
        <f>'High needs'!F110</f>
        <v>24453541.63222529</v>
      </c>
      <c r="F100" s="11">
        <f>CSSB!F110</f>
        <v>861000</v>
      </c>
      <c r="G100" s="11">
        <f t="shared" si="17"/>
        <v>132031361.66214751</v>
      </c>
      <c r="H100" s="11">
        <f>'Schools block'!K119</f>
        <v>109192699.15034193</v>
      </c>
      <c r="I100" s="11">
        <f>'High needs'!J110</f>
        <v>24935257.558925387</v>
      </c>
      <c r="J100" s="11">
        <f>CSSB!J110</f>
        <v>879378.4675677229</v>
      </c>
      <c r="K100" s="11">
        <f t="shared" si="18"/>
        <v>135007335.17683503</v>
      </c>
      <c r="L100" s="13">
        <f t="shared" si="14"/>
        <v>2.2539898681819884E-2</v>
      </c>
      <c r="M100" s="11">
        <f>'Schools block'!O119</f>
        <v>110637771.85729009</v>
      </c>
      <c r="N100" s="11">
        <f>'High needs'!O110</f>
        <v>25049125.354638942</v>
      </c>
      <c r="O100" s="11">
        <f>CSSB!O110</f>
        <v>895287.09915723326</v>
      </c>
      <c r="P100" s="11">
        <f t="shared" si="19"/>
        <v>136582184.31108627</v>
      </c>
      <c r="Q100" s="13">
        <f t="shared" si="15"/>
        <v>3.4467740025159871E-2</v>
      </c>
      <c r="R100" s="11">
        <f>'Schools block'!S119</f>
        <v>111507689.66198136</v>
      </c>
      <c r="S100" s="11">
        <f>'High needs'!T110</f>
        <v>25049125.354638942</v>
      </c>
      <c r="T100" s="11">
        <f>CSSB!T110</f>
        <v>1011905.5321362183</v>
      </c>
      <c r="U100" s="11">
        <f t="shared" si="20"/>
        <v>137568720.54875654</v>
      </c>
      <c r="V100" s="12">
        <f t="shared" si="16"/>
        <v>4.1939724145074513E-2</v>
      </c>
    </row>
    <row r="101" spans="1:22" s="17" customFormat="1" ht="15" customHeight="1" x14ac:dyDescent="0.2">
      <c r="A101" s="15" t="s">
        <v>147</v>
      </c>
      <c r="B101" s="16">
        <v>319</v>
      </c>
      <c r="C101" s="15" t="s">
        <v>165</v>
      </c>
      <c r="D101" s="11">
        <f>'Schools block'!H120</f>
        <v>140652658.86604229</v>
      </c>
      <c r="E101" s="11">
        <f>'High needs'!F111</f>
        <v>35509494.359670855</v>
      </c>
      <c r="F101" s="11">
        <f>CSSB!F111</f>
        <v>1768000</v>
      </c>
      <c r="G101" s="11">
        <f t="shared" si="17"/>
        <v>177930153.22571313</v>
      </c>
      <c r="H101" s="11">
        <f>'Schools block'!K120</f>
        <v>143482943.24041986</v>
      </c>
      <c r="I101" s="11">
        <f>'High needs'!J111</f>
        <v>36303999.387867652</v>
      </c>
      <c r="J101" s="11">
        <f>CSSB!J111</f>
        <v>1772176.8657462443</v>
      </c>
      <c r="K101" s="11">
        <f t="shared" si="18"/>
        <v>181559119.49403375</v>
      </c>
      <c r="L101" s="13">
        <f t="shared" si="14"/>
        <v>2.0395454073020992E-2</v>
      </c>
      <c r="M101" s="11">
        <f>'Schools block'!O120</f>
        <v>145768700.06597361</v>
      </c>
      <c r="N101" s="11">
        <f>'High needs'!O111</f>
        <v>36476687.935941853</v>
      </c>
      <c r="O101" s="11">
        <f>CSSB!O111</f>
        <v>1772176.8657462443</v>
      </c>
      <c r="P101" s="11">
        <f t="shared" si="19"/>
        <v>184017564.86766168</v>
      </c>
      <c r="Q101" s="13">
        <f t="shared" si="15"/>
        <v>3.4212366659553038E-2</v>
      </c>
      <c r="R101" s="11">
        <f>'Schools block'!S120</f>
        <v>146659120.67002001</v>
      </c>
      <c r="S101" s="11">
        <f>'High needs'!T111</f>
        <v>36476687.935941853</v>
      </c>
      <c r="T101" s="11">
        <f>CSSB!T111</f>
        <v>1772176.8657462443</v>
      </c>
      <c r="U101" s="11">
        <f t="shared" si="20"/>
        <v>184907985.47170809</v>
      </c>
      <c r="V101" s="12">
        <f t="shared" si="16"/>
        <v>3.9216693289434945E-2</v>
      </c>
    </row>
    <row r="102" spans="1:22" s="17" customFormat="1" ht="15" customHeight="1" x14ac:dyDescent="0.2">
      <c r="A102" s="15" t="s">
        <v>147</v>
      </c>
      <c r="B102" s="16">
        <v>320</v>
      </c>
      <c r="C102" s="15" t="s">
        <v>166</v>
      </c>
      <c r="D102" s="11">
        <f>'Schools block'!H121</f>
        <v>198708569.87442693</v>
      </c>
      <c r="E102" s="11">
        <f>'High needs'!F112</f>
        <v>35321881.376335375</v>
      </c>
      <c r="F102" s="11">
        <f>CSSB!F112</f>
        <v>1584920.6063300001</v>
      </c>
      <c r="G102" s="11">
        <f t="shared" si="17"/>
        <v>235615371.85709232</v>
      </c>
      <c r="H102" s="11">
        <f>'Schools block'!K121</f>
        <v>199829873.67045942</v>
      </c>
      <c r="I102" s="11">
        <f>'High needs'!J112</f>
        <v>36263016.899561614</v>
      </c>
      <c r="J102" s="11">
        <f>CSSB!J112</f>
        <v>1545297.5911717501</v>
      </c>
      <c r="K102" s="11">
        <f t="shared" si="18"/>
        <v>237638188.16119277</v>
      </c>
      <c r="L102" s="13">
        <f t="shared" si="14"/>
        <v>8.5852475929599006E-3</v>
      </c>
      <c r="M102" s="11">
        <f>'Schools block'!O121</f>
        <v>200820090.99341774</v>
      </c>
      <c r="N102" s="11">
        <f>'High needs'!O112</f>
        <v>36264831.899561614</v>
      </c>
      <c r="O102" s="11">
        <f>CSSB!O112</f>
        <v>1506665.1513924564</v>
      </c>
      <c r="P102" s="11">
        <f t="shared" si="19"/>
        <v>238591588.04437181</v>
      </c>
      <c r="Q102" s="13">
        <f t="shared" si="15"/>
        <v>1.2631672389714266E-2</v>
      </c>
      <c r="R102" s="11">
        <f>'Schools block'!S121</f>
        <v>200837294.29139137</v>
      </c>
      <c r="S102" s="11">
        <f>'High needs'!T112</f>
        <v>36264831.899561614</v>
      </c>
      <c r="T102" s="11">
        <f>CSSB!T112</f>
        <v>1384491.0343245554</v>
      </c>
      <c r="U102" s="11">
        <f t="shared" si="20"/>
        <v>238486617.22527754</v>
      </c>
      <c r="V102" s="12">
        <f t="shared" si="16"/>
        <v>1.2186154687423014E-2</v>
      </c>
    </row>
    <row r="103" spans="1:22" s="17" customFormat="1" ht="15" customHeight="1" x14ac:dyDescent="0.2">
      <c r="A103" s="15" t="s">
        <v>167</v>
      </c>
      <c r="B103" s="16">
        <v>867</v>
      </c>
      <c r="C103" s="15" t="s">
        <v>168</v>
      </c>
      <c r="D103" s="11">
        <f>'Schools block'!H122</f>
        <v>65515434.515571781</v>
      </c>
      <c r="E103" s="11">
        <f>'High needs'!F113</f>
        <v>15497576.082893904</v>
      </c>
      <c r="F103" s="11">
        <f>CSSB!F113</f>
        <v>1054560</v>
      </c>
      <c r="G103" s="11">
        <f t="shared" si="17"/>
        <v>82067570.598465681</v>
      </c>
      <c r="H103" s="11">
        <f>'Schools block'!K122</f>
        <v>67213563.361234814</v>
      </c>
      <c r="I103" s="11">
        <f>'High needs'!J113</f>
        <v>15726140.593964491</v>
      </c>
      <c r="J103" s="11">
        <f>CSSB!J113</f>
        <v>1038338</v>
      </c>
      <c r="K103" s="11">
        <f t="shared" si="18"/>
        <v>83978041.955199301</v>
      </c>
      <c r="L103" s="13">
        <f t="shared" si="14"/>
        <v>2.327924834135809E-2</v>
      </c>
      <c r="M103" s="11">
        <f>'Schools block'!O122</f>
        <v>68771524.848311126</v>
      </c>
      <c r="N103" s="11">
        <f>'High needs'!O113</f>
        <v>15802862.925232133</v>
      </c>
      <c r="O103" s="11">
        <f>CSSB!O113</f>
        <v>1022521.55</v>
      </c>
      <c r="P103" s="11">
        <f t="shared" si="19"/>
        <v>85596909.323543251</v>
      </c>
      <c r="Q103" s="13">
        <f t="shared" si="15"/>
        <v>4.3005278447264692E-2</v>
      </c>
      <c r="R103" s="11">
        <f>'Schools block'!S122</f>
        <v>69670497.724309608</v>
      </c>
      <c r="S103" s="11">
        <f>'High needs'!T113</f>
        <v>15802862.925232133</v>
      </c>
      <c r="T103" s="11">
        <f>CSSB!T113</f>
        <v>969674.88783108233</v>
      </c>
      <c r="U103" s="11">
        <f t="shared" si="20"/>
        <v>86443035.537372813</v>
      </c>
      <c r="V103" s="12">
        <f t="shared" si="16"/>
        <v>5.3315394948329743E-2</v>
      </c>
    </row>
    <row r="104" spans="1:22" s="17" customFormat="1" ht="15" customHeight="1" x14ac:dyDescent="0.2">
      <c r="A104" s="15" t="s">
        <v>167</v>
      </c>
      <c r="B104" s="16">
        <v>846</v>
      </c>
      <c r="C104" s="15" t="s">
        <v>169</v>
      </c>
      <c r="D104" s="11">
        <f>'Schools block'!H123</f>
        <v>131348434.57415463</v>
      </c>
      <c r="E104" s="11">
        <f>'High needs'!F114</f>
        <v>24587376.914615624</v>
      </c>
      <c r="F104" s="11">
        <f>CSSB!F114</f>
        <v>2734000</v>
      </c>
      <c r="G104" s="11">
        <f t="shared" si="17"/>
        <v>158669811.48877025</v>
      </c>
      <c r="H104" s="11">
        <f>'Schools block'!K123</f>
        <v>132840111.22403391</v>
      </c>
      <c r="I104" s="11">
        <f>'High needs'!J114</f>
        <v>24803103.179268178</v>
      </c>
      <c r="J104" s="11">
        <f>CSSB!J114</f>
        <v>2681849.9999999995</v>
      </c>
      <c r="K104" s="11">
        <f t="shared" si="18"/>
        <v>160325064.40330207</v>
      </c>
      <c r="L104" s="13">
        <f t="shared" si="14"/>
        <v>1.0432059501431855E-2</v>
      </c>
      <c r="M104" s="11">
        <f>'Schools block'!O123</f>
        <v>133586689.90272346</v>
      </c>
      <c r="N104" s="11">
        <f>'High needs'!O114</f>
        <v>24918189.706810556</v>
      </c>
      <c r="O104" s="11">
        <f>CSSB!O114</f>
        <v>2631003.7499999995</v>
      </c>
      <c r="P104" s="11">
        <f t="shared" si="19"/>
        <v>161135883.35953403</v>
      </c>
      <c r="Q104" s="13">
        <f t="shared" si="15"/>
        <v>1.5542161723298659E-2</v>
      </c>
      <c r="R104" s="11">
        <f>'Schools block'!S123</f>
        <v>133586689.90272345</v>
      </c>
      <c r="S104" s="11">
        <f>'High needs'!T114</f>
        <v>24918189.706810556</v>
      </c>
      <c r="T104" s="11">
        <f>CSSB!T114</f>
        <v>1611892.9085867011</v>
      </c>
      <c r="U104" s="11">
        <f t="shared" si="20"/>
        <v>160116772.51812071</v>
      </c>
      <c r="V104" s="12">
        <f t="shared" si="16"/>
        <v>9.1193215380662839E-3</v>
      </c>
    </row>
    <row r="105" spans="1:22" s="17" customFormat="1" ht="15" customHeight="1" x14ac:dyDescent="0.2">
      <c r="A105" s="15" t="s">
        <v>167</v>
      </c>
      <c r="B105" s="16">
        <v>825</v>
      </c>
      <c r="C105" s="15" t="s">
        <v>170</v>
      </c>
      <c r="D105" s="11">
        <f>'Schools block'!H124</f>
        <v>295505323.96548736</v>
      </c>
      <c r="E105" s="11">
        <f>'High needs'!F115</f>
        <v>78831431.907202736</v>
      </c>
      <c r="F105" s="11">
        <f>CSSB!F115</f>
        <v>7507000</v>
      </c>
      <c r="G105" s="11">
        <f t="shared" si="17"/>
        <v>381843755.87269008</v>
      </c>
      <c r="H105" s="11">
        <f>'Schools block'!K124</f>
        <v>306238230.48375916</v>
      </c>
      <c r="I105" s="11">
        <f>'High needs'!J115</f>
        <v>79883853.43169485</v>
      </c>
      <c r="J105" s="11">
        <f>CSSB!J115</f>
        <v>7435675</v>
      </c>
      <c r="K105" s="11">
        <f t="shared" si="18"/>
        <v>393557758.91545403</v>
      </c>
      <c r="L105" s="13">
        <f t="shared" si="14"/>
        <v>3.0677477011486067E-2</v>
      </c>
      <c r="M105" s="11">
        <f>'Schools block'!O124</f>
        <v>314952748.19960678</v>
      </c>
      <c r="N105" s="11">
        <f>'High needs'!O115</f>
        <v>80256638.394231662</v>
      </c>
      <c r="O105" s="11">
        <f>CSSB!O115</f>
        <v>7366133.125</v>
      </c>
      <c r="P105" s="11">
        <f t="shared" si="19"/>
        <v>402575519.71883845</v>
      </c>
      <c r="Q105" s="13">
        <f t="shared" si="15"/>
        <v>5.429384015660195E-2</v>
      </c>
      <c r="R105" s="11">
        <f>'Schools block'!S124</f>
        <v>316744163.48301423</v>
      </c>
      <c r="S105" s="11">
        <f>'High needs'!T115</f>
        <v>80256638.394231647</v>
      </c>
      <c r="T105" s="11">
        <f>CSSB!T115</f>
        <v>7085946.7752524186</v>
      </c>
      <c r="U105" s="11">
        <f t="shared" si="20"/>
        <v>404086748.6524983</v>
      </c>
      <c r="V105" s="12">
        <f t="shared" si="16"/>
        <v>5.8251555610678164E-2</v>
      </c>
    </row>
    <row r="106" spans="1:22" s="17" customFormat="1" ht="15" customHeight="1" x14ac:dyDescent="0.2">
      <c r="A106" s="15" t="s">
        <v>167</v>
      </c>
      <c r="B106" s="16">
        <v>845</v>
      </c>
      <c r="C106" s="15" t="s">
        <v>171</v>
      </c>
      <c r="D106" s="11">
        <f>'Schools block'!H125</f>
        <v>264322510.05262822</v>
      </c>
      <c r="E106" s="11">
        <f>'High needs'!F116</f>
        <v>49959290.462393247</v>
      </c>
      <c r="F106" s="11">
        <f>CSSB!F116</f>
        <v>8057100</v>
      </c>
      <c r="G106" s="11">
        <f t="shared" si="17"/>
        <v>322338900.51502144</v>
      </c>
      <c r="H106" s="11">
        <f>'Schools block'!K125</f>
        <v>271040950.20631105</v>
      </c>
      <c r="I106" s="11">
        <f>'High needs'!J116</f>
        <v>50424713.893760458</v>
      </c>
      <c r="J106" s="11">
        <f>CSSB!J116</f>
        <v>8105184.8461630903</v>
      </c>
      <c r="K106" s="11">
        <f t="shared" si="18"/>
        <v>329570848.94623458</v>
      </c>
      <c r="L106" s="13">
        <f t="shared" si="14"/>
        <v>2.2435853754102265E-2</v>
      </c>
      <c r="M106" s="11">
        <f>'Schools block'!O125</f>
        <v>276759072.17138147</v>
      </c>
      <c r="N106" s="11">
        <f>'High needs'!O116</f>
        <v>50658157.739681788</v>
      </c>
      <c r="O106" s="11">
        <f>CSSB!O116</f>
        <v>8133463.7795000672</v>
      </c>
      <c r="P106" s="11">
        <f t="shared" si="19"/>
        <v>335550693.69056332</v>
      </c>
      <c r="Q106" s="13">
        <f t="shared" si="15"/>
        <v>4.0987275052538033E-2</v>
      </c>
      <c r="R106" s="11">
        <f>'Schools block'!S125</f>
        <v>278621100.34992695</v>
      </c>
      <c r="S106" s="11">
        <f>'High needs'!T116</f>
        <v>50658157.739681788</v>
      </c>
      <c r="T106" s="11">
        <f>CSSB!T116</f>
        <v>8133463.7795000672</v>
      </c>
      <c r="U106" s="11">
        <f t="shared" si="20"/>
        <v>337412721.8691088</v>
      </c>
      <c r="V106" s="12">
        <f t="shared" si="16"/>
        <v>4.6763891450901353E-2</v>
      </c>
    </row>
    <row r="107" spans="1:22" s="17" customFormat="1" ht="15" customHeight="1" x14ac:dyDescent="0.2">
      <c r="A107" s="15" t="s">
        <v>167</v>
      </c>
      <c r="B107" s="16">
        <v>850</v>
      </c>
      <c r="C107" s="15" t="s">
        <v>172</v>
      </c>
      <c r="D107" s="11">
        <f>'Schools block'!H126</f>
        <v>709759559.29703307</v>
      </c>
      <c r="E107" s="11">
        <f>'High needs'!F117</f>
        <v>105134470.19954604</v>
      </c>
      <c r="F107" s="11">
        <f>CSSB!F117</f>
        <v>7941000</v>
      </c>
      <c r="G107" s="11">
        <f t="shared" si="17"/>
        <v>822835029.49657917</v>
      </c>
      <c r="H107" s="11">
        <f>'Schools block'!K126</f>
        <v>725182287.17566371</v>
      </c>
      <c r="I107" s="11">
        <f>'High needs'!J117</f>
        <v>108149410.75306246</v>
      </c>
      <c r="J107" s="11">
        <f>CSSB!J117</f>
        <v>8065553.9335710751</v>
      </c>
      <c r="K107" s="11">
        <f t="shared" si="18"/>
        <v>841397251.8622973</v>
      </c>
      <c r="L107" s="13">
        <f t="shared" si="14"/>
        <v>2.2558862591295765E-2</v>
      </c>
      <c r="M107" s="11">
        <f>'Schools block'!O126</f>
        <v>737273574.74153852</v>
      </c>
      <c r="N107" s="11">
        <f>'High needs'!O117</f>
        <v>111013696.53059375</v>
      </c>
      <c r="O107" s="11">
        <f>CSSB!O117</f>
        <v>8173369.3776446888</v>
      </c>
      <c r="P107" s="11">
        <f t="shared" si="19"/>
        <v>856460640.64977694</v>
      </c>
      <c r="Q107" s="13">
        <f t="shared" si="15"/>
        <v>4.086555621455535E-2</v>
      </c>
      <c r="R107" s="11">
        <f>'Schools block'!S126</f>
        <v>737433992.47781754</v>
      </c>
      <c r="S107" s="11">
        <f>'High needs'!T117</f>
        <v>113859989.50549933</v>
      </c>
      <c r="T107" s="11">
        <f>CSSB!T117</f>
        <v>8520150.1957118083</v>
      </c>
      <c r="U107" s="11">
        <f t="shared" si="20"/>
        <v>859814132.17902875</v>
      </c>
      <c r="V107" s="12">
        <f t="shared" si="16"/>
        <v>4.4941089473395243E-2</v>
      </c>
    </row>
    <row r="108" spans="1:22" s="17" customFormat="1" ht="15" customHeight="1" x14ac:dyDescent="0.2">
      <c r="A108" s="15" t="s">
        <v>167</v>
      </c>
      <c r="B108" s="16">
        <v>921</v>
      </c>
      <c r="C108" s="15" t="s">
        <v>173</v>
      </c>
      <c r="D108" s="11">
        <f>'Schools block'!H127</f>
        <v>68303681.16634348</v>
      </c>
      <c r="E108" s="11">
        <f>'High needs'!F118</f>
        <v>14690916.603832558</v>
      </c>
      <c r="F108" s="11">
        <f>CSSB!F118</f>
        <v>648000</v>
      </c>
      <c r="G108" s="11">
        <f t="shared" si="17"/>
        <v>83642597.770176038</v>
      </c>
      <c r="H108" s="11">
        <f>'Schools block'!K127</f>
        <v>69718612.770741835</v>
      </c>
      <c r="I108" s="11">
        <f>'High needs'!J118</f>
        <v>14716903.689067952</v>
      </c>
      <c r="J108" s="11">
        <f>CSSB!J118</f>
        <v>631799.99999999988</v>
      </c>
      <c r="K108" s="11">
        <f t="shared" si="18"/>
        <v>85067316.45980978</v>
      </c>
      <c r="L108" s="13">
        <f t="shared" si="14"/>
        <v>1.7033410338933134E-2</v>
      </c>
      <c r="M108" s="11">
        <f>'Schools block'!O127</f>
        <v>70448865.907426044</v>
      </c>
      <c r="N108" s="11">
        <f>'High needs'!O118</f>
        <v>14786191.111447573</v>
      </c>
      <c r="O108" s="11">
        <f>CSSB!O118</f>
        <v>616004.99999999988</v>
      </c>
      <c r="P108" s="11">
        <f t="shared" si="19"/>
        <v>85851062.018873617</v>
      </c>
      <c r="Q108" s="13">
        <f t="shared" si="15"/>
        <v>2.6403582714704235E-2</v>
      </c>
      <c r="R108" s="11">
        <f>'Schools block'!S127</f>
        <v>70455541.392039254</v>
      </c>
      <c r="S108" s="11">
        <f>'High needs'!T118</f>
        <v>14786191.111447573</v>
      </c>
      <c r="T108" s="11">
        <f>CSSB!T118</f>
        <v>518809.24159057718</v>
      </c>
      <c r="U108" s="11">
        <f t="shared" si="20"/>
        <v>85760541.745077401</v>
      </c>
      <c r="V108" s="12">
        <f t="shared" si="16"/>
        <v>2.5321355760862637E-2</v>
      </c>
    </row>
    <row r="109" spans="1:22" s="17" customFormat="1" ht="15" customHeight="1" x14ac:dyDescent="0.2">
      <c r="A109" s="15" t="s">
        <v>167</v>
      </c>
      <c r="B109" s="16">
        <v>886</v>
      </c>
      <c r="C109" s="15" t="s">
        <v>174</v>
      </c>
      <c r="D109" s="11">
        <f>'Schools block'!H128</f>
        <v>839413506.07740498</v>
      </c>
      <c r="E109" s="11">
        <f>'High needs'!F119</f>
        <v>194495773.49070957</v>
      </c>
      <c r="F109" s="11">
        <f>CSSB!F119</f>
        <v>13821217.9</v>
      </c>
      <c r="G109" s="11">
        <f t="shared" si="17"/>
        <v>1047730497.4681145</v>
      </c>
      <c r="H109" s="11">
        <f>'Schools block'!K128</f>
        <v>867041806.55027974</v>
      </c>
      <c r="I109" s="11">
        <f>'High needs'!J119</f>
        <v>196556847.32616663</v>
      </c>
      <c r="J109" s="11">
        <f>CSSB!J119</f>
        <v>13650267.452500001</v>
      </c>
      <c r="K109" s="11">
        <f t="shared" si="18"/>
        <v>1077248921.3289464</v>
      </c>
      <c r="L109" s="13">
        <f t="shared" si="14"/>
        <v>2.8173680094417782E-2</v>
      </c>
      <c r="M109" s="11">
        <f>'Schools block'!O128</f>
        <v>889340327.39665067</v>
      </c>
      <c r="N109" s="11">
        <f>'High needs'!O119</f>
        <v>197456375.00197226</v>
      </c>
      <c r="O109" s="11">
        <f>CSSB!O119</f>
        <v>13483590.7661875</v>
      </c>
      <c r="P109" s="11">
        <f t="shared" si="19"/>
        <v>1100280293.1648104</v>
      </c>
      <c r="Q109" s="13">
        <f t="shared" si="15"/>
        <v>5.015583284411855E-2</v>
      </c>
      <c r="R109" s="11">
        <f>'Schools block'!S128</f>
        <v>901514154.46682286</v>
      </c>
      <c r="S109" s="11">
        <f>'High needs'!T119</f>
        <v>197456375.00197226</v>
      </c>
      <c r="T109" s="11">
        <f>CSSB!T119</f>
        <v>13452898.829442006</v>
      </c>
      <c r="U109" s="11">
        <f t="shared" si="20"/>
        <v>1112423428.2982371</v>
      </c>
      <c r="V109" s="12">
        <f t="shared" si="16"/>
        <v>6.1745774305945869E-2</v>
      </c>
    </row>
    <row r="110" spans="1:22" s="17" customFormat="1" ht="15" customHeight="1" x14ac:dyDescent="0.2">
      <c r="A110" s="15" t="s">
        <v>167</v>
      </c>
      <c r="B110" s="16">
        <v>887</v>
      </c>
      <c r="C110" s="15" t="s">
        <v>175</v>
      </c>
      <c r="D110" s="11">
        <f>'Schools block'!H129</f>
        <v>167601600.90920156</v>
      </c>
      <c r="E110" s="11">
        <f>'High needs'!F120</f>
        <v>35725170.684479155</v>
      </c>
      <c r="F110" s="11">
        <f>CSSB!F120</f>
        <v>685000</v>
      </c>
      <c r="G110" s="11">
        <f t="shared" si="17"/>
        <v>204011771.59368071</v>
      </c>
      <c r="H110" s="11">
        <f>'Schools block'!K129</f>
        <v>171846262.83003017</v>
      </c>
      <c r="I110" s="11">
        <f>'High needs'!J120</f>
        <v>36144583.546822987</v>
      </c>
      <c r="J110" s="11">
        <f>CSSB!J120</f>
        <v>702316.71290768962</v>
      </c>
      <c r="K110" s="11">
        <f t="shared" si="18"/>
        <v>208693163.08976084</v>
      </c>
      <c r="L110" s="13">
        <f t="shared" si="14"/>
        <v>2.2946673417472235E-2</v>
      </c>
      <c r="M110" s="11">
        <f>'Schools block'!O129</f>
        <v>174760610.40337715</v>
      </c>
      <c r="N110" s="11">
        <f>'High needs'!O120</f>
        <v>36307703.096030712</v>
      </c>
      <c r="O110" s="11">
        <f>CSSB!O120</f>
        <v>717306.27637235913</v>
      </c>
      <c r="P110" s="11">
        <f t="shared" si="19"/>
        <v>211785619.77578023</v>
      </c>
      <c r="Q110" s="13">
        <f t="shared" si="15"/>
        <v>3.8104900130872241E-2</v>
      </c>
      <c r="R110" s="11">
        <f>'Schools block'!S129</f>
        <v>175125178.97576651</v>
      </c>
      <c r="S110" s="11">
        <f>'High needs'!T120</f>
        <v>36307703.096030712</v>
      </c>
      <c r="T110" s="11">
        <f>CSSB!T120</f>
        <v>1249228.9346205099</v>
      </c>
      <c r="U110" s="11">
        <f t="shared" si="20"/>
        <v>212682111.00641772</v>
      </c>
      <c r="V110" s="12">
        <f t="shared" si="16"/>
        <v>4.2499211418080628E-2</v>
      </c>
    </row>
    <row r="111" spans="1:22" s="17" customFormat="1" ht="15" customHeight="1" x14ac:dyDescent="0.2">
      <c r="A111" s="15" t="s">
        <v>167</v>
      </c>
      <c r="B111" s="16">
        <v>826</v>
      </c>
      <c r="C111" s="15" t="s">
        <v>176</v>
      </c>
      <c r="D111" s="11">
        <f>'Schools block'!H130</f>
        <v>176635853.2397573</v>
      </c>
      <c r="E111" s="11">
        <f>'High needs'!F121</f>
        <v>38524171.926301032</v>
      </c>
      <c r="F111" s="11">
        <f>CSSB!F121</f>
        <v>1492000.18</v>
      </c>
      <c r="G111" s="11">
        <f t="shared" si="17"/>
        <v>216652025.34605834</v>
      </c>
      <c r="H111" s="11">
        <f>'Schools block'!K130</f>
        <v>181651230.05462378</v>
      </c>
      <c r="I111" s="11">
        <f>'High needs'!J121</f>
        <v>39219955.157311521</v>
      </c>
      <c r="J111" s="11">
        <f>CSSB!J121</f>
        <v>1454700.1754999999</v>
      </c>
      <c r="K111" s="11">
        <f t="shared" si="18"/>
        <v>222325885.38743532</v>
      </c>
      <c r="L111" s="13">
        <f t="shared" si="14"/>
        <v>2.6188816062596782E-2</v>
      </c>
      <c r="M111" s="11">
        <f>'Schools block'!O130</f>
        <v>186135638.2928296</v>
      </c>
      <c r="N111" s="11">
        <f>'High needs'!O121</f>
        <v>39397965.117486514</v>
      </c>
      <c r="O111" s="11">
        <f>CSSB!O121</f>
        <v>1429187.1894596894</v>
      </c>
      <c r="P111" s="11">
        <f t="shared" si="19"/>
        <v>226962790.59977579</v>
      </c>
      <c r="Q111" s="13">
        <f t="shared" si="15"/>
        <v>4.7591363326735879E-2</v>
      </c>
      <c r="R111" s="11">
        <f>'Schools block'!S130</f>
        <v>189017512.85951233</v>
      </c>
      <c r="S111" s="11">
        <f>'High needs'!T121</f>
        <v>39397965.117486514</v>
      </c>
      <c r="T111" s="11">
        <f>CSSB!T121</f>
        <v>1429187.1894596894</v>
      </c>
      <c r="U111" s="11">
        <f t="shared" si="20"/>
        <v>229844665.16645852</v>
      </c>
      <c r="V111" s="12">
        <f t="shared" si="16"/>
        <v>6.0893221742688866E-2</v>
      </c>
    </row>
    <row r="112" spans="1:22" s="17" customFormat="1" ht="15" customHeight="1" x14ac:dyDescent="0.2">
      <c r="A112" s="15" t="s">
        <v>167</v>
      </c>
      <c r="B112" s="16">
        <v>931</v>
      </c>
      <c r="C112" s="15" t="s">
        <v>177</v>
      </c>
      <c r="D112" s="11">
        <f>'Schools block'!H131</f>
        <v>353371254.8088128</v>
      </c>
      <c r="E112" s="11">
        <f>'High needs'!F122</f>
        <v>58400767.91542007</v>
      </c>
      <c r="F112" s="11">
        <f>CSSB!F122</f>
        <v>3950085.1738</v>
      </c>
      <c r="G112" s="11">
        <f t="shared" si="17"/>
        <v>415722107.89803284</v>
      </c>
      <c r="H112" s="11">
        <f>'Schools block'!K131</f>
        <v>360557796.59733301</v>
      </c>
      <c r="I112" s="11">
        <f>'High needs'!J122</f>
        <v>60321677.771669686</v>
      </c>
      <c r="J112" s="11">
        <f>CSSB!J122</f>
        <v>4008709.1989575643</v>
      </c>
      <c r="K112" s="11">
        <f t="shared" si="18"/>
        <v>424888183.56796026</v>
      </c>
      <c r="L112" s="13">
        <f t="shared" si="14"/>
        <v>2.2048564403449159E-2</v>
      </c>
      <c r="M112" s="11">
        <f>'Schools block'!O131</f>
        <v>363143595.3351143</v>
      </c>
      <c r="N112" s="11">
        <f>'High needs'!O122</f>
        <v>60395290.269190922</v>
      </c>
      <c r="O112" s="11">
        <f>CSSB!O122</f>
        <v>4059454.8889934309</v>
      </c>
      <c r="P112" s="11">
        <f t="shared" si="19"/>
        <v>427598340.49329865</v>
      </c>
      <c r="Q112" s="13">
        <f t="shared" si="15"/>
        <v>2.8567719564673175E-2</v>
      </c>
      <c r="R112" s="11">
        <f>'Schools block'!S131</f>
        <v>363911632.11319917</v>
      </c>
      <c r="S112" s="11">
        <f>'High needs'!T122</f>
        <v>60395290.269190922</v>
      </c>
      <c r="T112" s="11">
        <f>CSSB!T122</f>
        <v>4395109.1979244919</v>
      </c>
      <c r="U112" s="11">
        <f t="shared" si="20"/>
        <v>428702031.58031458</v>
      </c>
      <c r="V112" s="12">
        <f t="shared" si="16"/>
        <v>3.1222596623284252E-2</v>
      </c>
    </row>
    <row r="113" spans="1:22" s="17" customFormat="1" ht="15" customHeight="1" x14ac:dyDescent="0.2">
      <c r="A113" s="15" t="s">
        <v>167</v>
      </c>
      <c r="B113" s="16">
        <v>851</v>
      </c>
      <c r="C113" s="15" t="s">
        <v>178</v>
      </c>
      <c r="D113" s="11">
        <f>'Schools block'!H132</f>
        <v>108061659.83253072</v>
      </c>
      <c r="E113" s="11">
        <f>'High needs'!F123</f>
        <v>19173391.914148148</v>
      </c>
      <c r="F113" s="11">
        <f>CSSB!F123</f>
        <v>762000</v>
      </c>
      <c r="G113" s="11">
        <f t="shared" si="17"/>
        <v>127997051.74667887</v>
      </c>
      <c r="H113" s="11">
        <f>'Schools block'!K132</f>
        <v>110321364.45738462</v>
      </c>
      <c r="I113" s="11">
        <f>'High needs'!J123</f>
        <v>19799746.841829009</v>
      </c>
      <c r="J113" s="11">
        <f>CSSB!J123</f>
        <v>781263.26311775099</v>
      </c>
      <c r="K113" s="11">
        <f t="shared" si="18"/>
        <v>130902374.56233138</v>
      </c>
      <c r="L113" s="13">
        <f t="shared" si="14"/>
        <v>2.2698357313748741E-2</v>
      </c>
      <c r="M113" s="11">
        <f>'Schools block'!O132</f>
        <v>112094649.32212327</v>
      </c>
      <c r="N113" s="11">
        <f>'High needs'!O123</f>
        <v>20302842.685398713</v>
      </c>
      <c r="O113" s="11">
        <f>CSSB!O123</f>
        <v>797937.78481129569</v>
      </c>
      <c r="P113" s="11">
        <f t="shared" si="19"/>
        <v>133195429.79233329</v>
      </c>
      <c r="Q113" s="13">
        <f t="shared" si="15"/>
        <v>4.0613263936286705E-2</v>
      </c>
      <c r="R113" s="11">
        <f>'Schools block'!S132</f>
        <v>112490405.89739855</v>
      </c>
      <c r="S113" s="11">
        <f>'High needs'!T123</f>
        <v>22116682.847027846</v>
      </c>
      <c r="T113" s="11">
        <f>CSSB!T123</f>
        <v>840658.05936889932</v>
      </c>
      <c r="U113" s="11">
        <f t="shared" si="20"/>
        <v>135447746.80379531</v>
      </c>
      <c r="V113" s="12">
        <f t="shared" si="16"/>
        <v>5.8209895895588518E-2</v>
      </c>
    </row>
    <row r="114" spans="1:22" s="17" customFormat="1" ht="15" customHeight="1" x14ac:dyDescent="0.2">
      <c r="A114" s="15" t="s">
        <v>167</v>
      </c>
      <c r="B114" s="16">
        <v>870</v>
      </c>
      <c r="C114" s="15" t="s">
        <v>179</v>
      </c>
      <c r="D114" s="11">
        <f>'Schools block'!H133</f>
        <v>81871581.670709029</v>
      </c>
      <c r="E114" s="11">
        <f>'High needs'!F124</f>
        <v>18882509.359452799</v>
      </c>
      <c r="F114" s="11">
        <f>CSSB!F124</f>
        <v>1271800</v>
      </c>
      <c r="G114" s="11">
        <f t="shared" si="17"/>
        <v>102025891.03016183</v>
      </c>
      <c r="H114" s="11">
        <f>'Schools block'!K133</f>
        <v>84277920.341229707</v>
      </c>
      <c r="I114" s="11">
        <f>'High needs'!J124</f>
        <v>19236676.191604547</v>
      </c>
      <c r="J114" s="11">
        <f>CSSB!J124</f>
        <v>1286760.6287573297</v>
      </c>
      <c r="K114" s="11">
        <f t="shared" si="18"/>
        <v>104801357.16159159</v>
      </c>
      <c r="L114" s="13">
        <f t="shared" si="14"/>
        <v>2.720354709383771E-2</v>
      </c>
      <c r="M114" s="11">
        <f>'Schools block'!O133</f>
        <v>85696080.918030828</v>
      </c>
      <c r="N114" s="11">
        <f>'High needs'!O124</f>
        <v>19336955.356408574</v>
      </c>
      <c r="O114" s="11">
        <f>CSSB!O124</f>
        <v>1299710.7362878276</v>
      </c>
      <c r="P114" s="11">
        <f t="shared" si="19"/>
        <v>106332747.01072723</v>
      </c>
      <c r="Q114" s="13">
        <f t="shared" si="15"/>
        <v>4.2213363069695385E-2</v>
      </c>
      <c r="R114" s="11">
        <f>'Schools block'!S133</f>
        <v>86682857.948080748</v>
      </c>
      <c r="S114" s="11">
        <f>'High needs'!T124</f>
        <v>19336955.356408566</v>
      </c>
      <c r="T114" s="11">
        <f>CSSB!T124</f>
        <v>1353446.5933967982</v>
      </c>
      <c r="U114" s="11">
        <f t="shared" si="20"/>
        <v>107373259.89788611</v>
      </c>
      <c r="V114" s="12">
        <f t="shared" si="16"/>
        <v>5.241188107970992E-2</v>
      </c>
    </row>
    <row r="115" spans="1:22" s="17" customFormat="1" ht="15" customHeight="1" x14ac:dyDescent="0.2">
      <c r="A115" s="15" t="s">
        <v>167</v>
      </c>
      <c r="B115" s="16">
        <v>871</v>
      </c>
      <c r="C115" s="15" t="s">
        <v>180</v>
      </c>
      <c r="D115" s="11">
        <f>'Schools block'!H134</f>
        <v>123034086.06373586</v>
      </c>
      <c r="E115" s="11">
        <f>'High needs'!F125</f>
        <v>22293081.170421243</v>
      </c>
      <c r="F115" s="11">
        <f>CSSB!F125</f>
        <v>596999.99999999988</v>
      </c>
      <c r="G115" s="11">
        <f t="shared" si="17"/>
        <v>145924167.23415709</v>
      </c>
      <c r="H115" s="11">
        <f>'Schools block'!K134</f>
        <v>123789491.43242146</v>
      </c>
      <c r="I115" s="11">
        <f>'High needs'!J125</f>
        <v>22745596.140428908</v>
      </c>
      <c r="J115" s="11">
        <f>CSSB!J125</f>
        <v>610120.25401327119</v>
      </c>
      <c r="K115" s="11">
        <f t="shared" si="18"/>
        <v>147145207.82686365</v>
      </c>
      <c r="L115" s="13">
        <f t="shared" si="14"/>
        <v>8.367637902961059E-3</v>
      </c>
      <c r="M115" s="11">
        <f>'Schools block'!O134</f>
        <v>124359365.90897006</v>
      </c>
      <c r="N115" s="11">
        <f>'High needs'!O125</f>
        <v>22851885.871792458</v>
      </c>
      <c r="O115" s="11">
        <f>CSSB!O125</f>
        <v>621477.31012737821</v>
      </c>
      <c r="P115" s="11">
        <f t="shared" si="19"/>
        <v>147832729.0908899</v>
      </c>
      <c r="Q115" s="13">
        <f t="shared" si="15"/>
        <v>1.3079134819870128E-2</v>
      </c>
      <c r="R115" s="11">
        <f>'Schools block'!S134</f>
        <v>124359365.90897006</v>
      </c>
      <c r="S115" s="11">
        <f>'High needs'!T125</f>
        <v>22851885.871792458</v>
      </c>
      <c r="T115" s="11">
        <f>CSSB!T125</f>
        <v>1011688.0263809639</v>
      </c>
      <c r="U115" s="11">
        <f t="shared" si="20"/>
        <v>148222939.80714348</v>
      </c>
      <c r="V115" s="12">
        <f t="shared" si="16"/>
        <v>1.5753199874683339E-2</v>
      </c>
    </row>
    <row r="116" spans="1:22" s="17" customFormat="1" ht="15" customHeight="1" x14ac:dyDescent="0.2">
      <c r="A116" s="15" t="s">
        <v>167</v>
      </c>
      <c r="B116" s="16">
        <v>852</v>
      </c>
      <c r="C116" s="15" t="s">
        <v>181</v>
      </c>
      <c r="D116" s="11">
        <f>'Schools block'!H135</f>
        <v>134115324.90828006</v>
      </c>
      <c r="E116" s="11">
        <f>'High needs'!F126</f>
        <v>22491834.51969485</v>
      </c>
      <c r="F116" s="11">
        <f>CSSB!F126</f>
        <v>2073561.1118162468</v>
      </c>
      <c r="G116" s="11">
        <f t="shared" si="17"/>
        <v>158680720.53979117</v>
      </c>
      <c r="H116" s="11">
        <f>'Schools block'!K135</f>
        <v>136403291.92347729</v>
      </c>
      <c r="I116" s="11">
        <f>'High needs'!J126</f>
        <v>23351806.078339424</v>
      </c>
      <c r="J116" s="11">
        <f>CSSB!J126</f>
        <v>2037392.0840208405</v>
      </c>
      <c r="K116" s="11">
        <f t="shared" si="18"/>
        <v>161792490.08583754</v>
      </c>
      <c r="L116" s="13">
        <f t="shared" si="14"/>
        <v>1.9610255962166881E-2</v>
      </c>
      <c r="M116" s="11">
        <f>'Schools block'!O135</f>
        <v>137548183.23841181</v>
      </c>
      <c r="N116" s="11">
        <f>'High needs'!O126</f>
        <v>23987687.429080006</v>
      </c>
      <c r="O116" s="11">
        <f>CSSB!O126</f>
        <v>2002127.2819203194</v>
      </c>
      <c r="P116" s="11">
        <f t="shared" si="19"/>
        <v>163537997.94941214</v>
      </c>
      <c r="Q116" s="13">
        <f t="shared" si="15"/>
        <v>3.0610381608413152E-2</v>
      </c>
      <c r="R116" s="11">
        <f>'Schools block'!S135</f>
        <v>137788290.7145637</v>
      </c>
      <c r="S116" s="11">
        <f>'High needs'!T126</f>
        <v>24445425.864714216</v>
      </c>
      <c r="T116" s="11">
        <f>CSSB!T126</f>
        <v>1653567.8726312735</v>
      </c>
      <c r="U116" s="11">
        <f t="shared" si="20"/>
        <v>163887284.45190918</v>
      </c>
      <c r="V116" s="12">
        <f t="shared" si="16"/>
        <v>3.2811572158272413E-2</v>
      </c>
    </row>
    <row r="117" spans="1:22" s="17" customFormat="1" ht="15" customHeight="1" x14ac:dyDescent="0.2">
      <c r="A117" s="15" t="s">
        <v>167</v>
      </c>
      <c r="B117" s="16">
        <v>936</v>
      </c>
      <c r="C117" s="15" t="s">
        <v>182</v>
      </c>
      <c r="D117" s="11">
        <f>'Schools block'!H136</f>
        <v>590595510.64501405</v>
      </c>
      <c r="E117" s="11">
        <f>'High needs'!F127</f>
        <v>139745580.574191</v>
      </c>
      <c r="F117" s="11">
        <f>CSSB!F127</f>
        <v>6373000</v>
      </c>
      <c r="G117" s="11">
        <f t="shared" si="17"/>
        <v>736714091.21920502</v>
      </c>
      <c r="H117" s="11">
        <f>'Schools block'!K136</f>
        <v>604598579.91386127</v>
      </c>
      <c r="I117" s="11">
        <f>'High needs'!J127</f>
        <v>141594250.48835286</v>
      </c>
      <c r="J117" s="11">
        <f>CSSB!J127</f>
        <v>6240849.9999999991</v>
      </c>
      <c r="K117" s="11">
        <f t="shared" si="18"/>
        <v>752433680.40221417</v>
      </c>
      <c r="L117" s="13">
        <f t="shared" si="14"/>
        <v>2.1337435200939947E-2</v>
      </c>
      <c r="M117" s="11">
        <f>'Schools block'!O136</f>
        <v>616386107.79769814</v>
      </c>
      <c r="N117" s="11">
        <f>'High needs'!O127</f>
        <v>142248200.78747702</v>
      </c>
      <c r="O117" s="11">
        <f>CSSB!O127</f>
        <v>6112003.7499999991</v>
      </c>
      <c r="P117" s="11">
        <f t="shared" si="19"/>
        <v>764746312.33517516</v>
      </c>
      <c r="Q117" s="13">
        <f t="shared" si="15"/>
        <v>3.8050339270121698E-2</v>
      </c>
      <c r="R117" s="11">
        <f>'Schools block'!S136</f>
        <v>619113440.96455288</v>
      </c>
      <c r="S117" s="11">
        <f>'High needs'!T127</f>
        <v>142248200.78747702</v>
      </c>
      <c r="T117" s="11">
        <f>CSSB!T127</f>
        <v>6023403.1787826233</v>
      </c>
      <c r="U117" s="11">
        <f t="shared" si="20"/>
        <v>767385044.93081248</v>
      </c>
      <c r="V117" s="12">
        <f t="shared" si="16"/>
        <v>4.1632098635237709E-2</v>
      </c>
    </row>
    <row r="118" spans="1:22" s="17" customFormat="1" ht="15" customHeight="1" x14ac:dyDescent="0.2">
      <c r="A118" s="15" t="s">
        <v>167</v>
      </c>
      <c r="B118" s="16">
        <v>869</v>
      </c>
      <c r="C118" s="15" t="s">
        <v>183</v>
      </c>
      <c r="D118" s="11">
        <f>'Schools block'!H137</f>
        <v>96222316.48940888</v>
      </c>
      <c r="E118" s="11">
        <f>'High needs'!F128</f>
        <v>19507992.38240416</v>
      </c>
      <c r="F118" s="11">
        <f>CSSB!F128</f>
        <v>1012999.9999999999</v>
      </c>
      <c r="G118" s="11">
        <f t="shared" si="17"/>
        <v>116743308.87181304</v>
      </c>
      <c r="H118" s="11">
        <f>'Schools block'!K137</f>
        <v>97518945.61684002</v>
      </c>
      <c r="I118" s="11">
        <f>'High needs'!J128</f>
        <v>19635315.896824397</v>
      </c>
      <c r="J118" s="11">
        <f>CSSB!J128</f>
        <v>987674.99999999988</v>
      </c>
      <c r="K118" s="11">
        <f t="shared" si="18"/>
        <v>118141936.51366442</v>
      </c>
      <c r="L118" s="13">
        <f t="shared" si="14"/>
        <v>1.1980366629723569E-2</v>
      </c>
      <c r="M118" s="11">
        <f>'Schools block'!O137</f>
        <v>97936529.025789678</v>
      </c>
      <c r="N118" s="11">
        <f>'High needs'!O128</f>
        <v>19719913.619187396</v>
      </c>
      <c r="O118" s="11">
        <f>CSSB!O128</f>
        <v>962983.12499999988</v>
      </c>
      <c r="P118" s="11">
        <f t="shared" si="19"/>
        <v>118619425.76997708</v>
      </c>
      <c r="Q118" s="13">
        <f t="shared" si="15"/>
        <v>1.6070444775760598E-2</v>
      </c>
      <c r="R118" s="11">
        <f>'Schools block'!S137</f>
        <v>97961561.327354223</v>
      </c>
      <c r="S118" s="11">
        <f>'High needs'!T128</f>
        <v>19719913.619187396</v>
      </c>
      <c r="T118" s="11">
        <f>CSSB!T128</f>
        <v>767412.74219973735</v>
      </c>
      <c r="U118" s="11">
        <f t="shared" si="20"/>
        <v>118448887.68874136</v>
      </c>
      <c r="V118" s="12">
        <f t="shared" si="16"/>
        <v>1.4609649438676427E-2</v>
      </c>
    </row>
    <row r="119" spans="1:22" s="17" customFormat="1" ht="15" customHeight="1" x14ac:dyDescent="0.2">
      <c r="A119" s="15" t="s">
        <v>167</v>
      </c>
      <c r="B119" s="16">
        <v>938</v>
      </c>
      <c r="C119" s="15" t="s">
        <v>184</v>
      </c>
      <c r="D119" s="11">
        <f>'Schools block'!H138</f>
        <v>425762101.59939587</v>
      </c>
      <c r="E119" s="11">
        <f>'High needs'!F129</f>
        <v>76069898.402424231</v>
      </c>
      <c r="F119" s="11">
        <f>CSSB!F129</f>
        <v>8712000</v>
      </c>
      <c r="G119" s="11">
        <f t="shared" si="17"/>
        <v>510544000.00182009</v>
      </c>
      <c r="H119" s="11">
        <f>'Schools block'!K138</f>
        <v>438559098.91826159</v>
      </c>
      <c r="I119" s="11">
        <f>'High needs'!J129</f>
        <v>76986715.309458941</v>
      </c>
      <c r="J119" s="11">
        <f>CSSB!J129</f>
        <v>8623950</v>
      </c>
      <c r="K119" s="11">
        <f t="shared" si="18"/>
        <v>524169764.2277205</v>
      </c>
      <c r="L119" s="13">
        <f t="shared" si="14"/>
        <v>2.66887167919941E-2</v>
      </c>
      <c r="M119" s="11">
        <f>'Schools block'!O138</f>
        <v>449696144.83803749</v>
      </c>
      <c r="N119" s="11">
        <f>'High needs'!O129</f>
        <v>77338503.528500929</v>
      </c>
      <c r="O119" s="11">
        <f>CSSB!O129</f>
        <v>8538101.25</v>
      </c>
      <c r="P119" s="11">
        <f t="shared" si="19"/>
        <v>535572749.61653841</v>
      </c>
      <c r="Q119" s="13">
        <f t="shared" si="15"/>
        <v>4.9023687702977783E-2</v>
      </c>
      <c r="R119" s="11">
        <f>'Schools block'!S138</f>
        <v>453427993.64251906</v>
      </c>
      <c r="S119" s="11">
        <f>'High needs'!T129</f>
        <v>77338503.528500929</v>
      </c>
      <c r="T119" s="11">
        <f>CSSB!T129</f>
        <v>8460502.7070966549</v>
      </c>
      <c r="U119" s="11">
        <f t="shared" si="20"/>
        <v>539226999.87811661</v>
      </c>
      <c r="V119" s="12">
        <f t="shared" si="16"/>
        <v>5.6181249561632819E-2</v>
      </c>
    </row>
    <row r="120" spans="1:22" s="17" customFormat="1" ht="15" customHeight="1" x14ac:dyDescent="0.2">
      <c r="A120" s="15" t="s">
        <v>167</v>
      </c>
      <c r="B120" s="16">
        <v>868</v>
      </c>
      <c r="C120" s="15" t="s">
        <v>185</v>
      </c>
      <c r="D120" s="11">
        <f>'Schools block'!H139</f>
        <v>81611764.752776936</v>
      </c>
      <c r="E120" s="11">
        <f>'High needs'!F130</f>
        <v>18492072.188102957</v>
      </c>
      <c r="F120" s="11">
        <f>CSSB!F130</f>
        <v>1155000</v>
      </c>
      <c r="G120" s="11">
        <f t="shared" si="17"/>
        <v>101258836.9408799</v>
      </c>
      <c r="H120" s="11">
        <f>'Schools block'!K139</f>
        <v>83183895.18980141</v>
      </c>
      <c r="I120" s="11">
        <f>'High needs'!J130</f>
        <v>18725280.428470813</v>
      </c>
      <c r="J120" s="11">
        <f>CSSB!J130</f>
        <v>1132825</v>
      </c>
      <c r="K120" s="11">
        <f t="shared" si="18"/>
        <v>103042000.61827222</v>
      </c>
      <c r="L120" s="13">
        <f t="shared" si="14"/>
        <v>1.7609956140750671E-2</v>
      </c>
      <c r="M120" s="11">
        <f>'Schools block'!O139</f>
        <v>83636308.551769242</v>
      </c>
      <c r="N120" s="11">
        <f>'High needs'!O130</f>
        <v>18808724.717980646</v>
      </c>
      <c r="O120" s="11">
        <f>CSSB!O130</f>
        <v>1111204.375</v>
      </c>
      <c r="P120" s="11">
        <f t="shared" si="19"/>
        <v>103556237.64474988</v>
      </c>
      <c r="Q120" s="13">
        <f t="shared" si="15"/>
        <v>2.2688397114528622E-2</v>
      </c>
      <c r="R120" s="11">
        <f>'Schools block'!S139</f>
        <v>83637802.745040432</v>
      </c>
      <c r="S120" s="11">
        <f>'High needs'!T130</f>
        <v>18808724.717980646</v>
      </c>
      <c r="T120" s="11">
        <f>CSSB!T130</f>
        <v>928436.41877819365</v>
      </c>
      <c r="U120" s="11">
        <f t="shared" si="20"/>
        <v>103374963.88179927</v>
      </c>
      <c r="V120" s="12">
        <f t="shared" si="16"/>
        <v>2.0898195207938966E-2</v>
      </c>
    </row>
    <row r="121" spans="1:22" s="17" customFormat="1" ht="15" customHeight="1" x14ac:dyDescent="0.2">
      <c r="A121" s="15" t="s">
        <v>167</v>
      </c>
      <c r="B121" s="16">
        <v>872</v>
      </c>
      <c r="C121" s="15" t="s">
        <v>186</v>
      </c>
      <c r="D121" s="11">
        <f>'Schools block'!H140</f>
        <v>95077442.333680153</v>
      </c>
      <c r="E121" s="11">
        <f>'High needs'!F131</f>
        <v>17785896.852139566</v>
      </c>
      <c r="F121" s="11">
        <f>CSSB!F131</f>
        <v>946000</v>
      </c>
      <c r="G121" s="11">
        <f t="shared" si="17"/>
        <v>113809339.18581972</v>
      </c>
      <c r="H121" s="11">
        <f>'Schools block'!K140</f>
        <v>97284477.362750232</v>
      </c>
      <c r="I121" s="11">
        <f>'High needs'!J131</f>
        <v>18036451.693041466</v>
      </c>
      <c r="J121" s="11">
        <f>CSSB!J131</f>
        <v>922350</v>
      </c>
      <c r="K121" s="11">
        <f t="shared" si="18"/>
        <v>116243279.05579171</v>
      </c>
      <c r="L121" s="13">
        <f t="shared" si="14"/>
        <v>2.1386117232418234E-2</v>
      </c>
      <c r="M121" s="11">
        <f>'Schools block'!O140</f>
        <v>99287039.140700161</v>
      </c>
      <c r="N121" s="11">
        <f>'High needs'!O131</f>
        <v>18122610.787116196</v>
      </c>
      <c r="O121" s="11">
        <f>CSSB!O131</f>
        <v>899291.25</v>
      </c>
      <c r="P121" s="11">
        <f t="shared" si="19"/>
        <v>118308941.17781636</v>
      </c>
      <c r="Q121" s="13">
        <f t="shared" si="15"/>
        <v>3.953631594899272E-2</v>
      </c>
      <c r="R121" s="11">
        <f>'Schools block'!S140</f>
        <v>99239149.053887188</v>
      </c>
      <c r="S121" s="11">
        <f>'High needs'!T131</f>
        <v>18122610.787116196</v>
      </c>
      <c r="T121" s="11">
        <f>CSSB!T131</f>
        <v>775006.82481392531</v>
      </c>
      <c r="U121" s="11">
        <f t="shared" si="20"/>
        <v>118136766.66581732</v>
      </c>
      <c r="V121" s="12">
        <f t="shared" si="16"/>
        <v>3.8023483054691075E-2</v>
      </c>
    </row>
    <row r="122" spans="1:22" s="17" customFormat="1" ht="15" customHeight="1" x14ac:dyDescent="0.2">
      <c r="A122" s="15" t="s">
        <v>187</v>
      </c>
      <c r="B122" s="16">
        <v>800</v>
      </c>
      <c r="C122" s="15" t="s">
        <v>188</v>
      </c>
      <c r="D122" s="11">
        <f>'Schools block'!H141</f>
        <v>96101532.589200959</v>
      </c>
      <c r="E122" s="11">
        <f>'High needs'!F132</f>
        <v>22700791.732372463</v>
      </c>
      <c r="F122" s="11">
        <f>CSSB!F132</f>
        <v>1094000</v>
      </c>
      <c r="G122" s="11">
        <f t="shared" si="17"/>
        <v>119896324.32157342</v>
      </c>
      <c r="H122" s="11">
        <f>'Schools block'!K141</f>
        <v>99872781.783499911</v>
      </c>
      <c r="I122" s="11">
        <f>'High needs'!J132</f>
        <v>22949363.50939519</v>
      </c>
      <c r="J122" s="11">
        <f>CSSB!J132</f>
        <v>1111190.3135433998</v>
      </c>
      <c r="K122" s="11">
        <f t="shared" si="18"/>
        <v>123933335.6064385</v>
      </c>
      <c r="L122" s="13">
        <f t="shared" si="14"/>
        <v>3.3670851109975905E-2</v>
      </c>
      <c r="M122" s="11">
        <f>'Schools block'!O141</f>
        <v>103028876.60914873</v>
      </c>
      <c r="N122" s="11">
        <f>'High needs'!O132</f>
        <v>23052401.53566131</v>
      </c>
      <c r="O122" s="11">
        <f>CSSB!O132</f>
        <v>1126070.4641360643</v>
      </c>
      <c r="P122" s="11">
        <f t="shared" si="19"/>
        <v>127207348.6089461</v>
      </c>
      <c r="Q122" s="13">
        <f t="shared" si="15"/>
        <v>6.0977885091487972E-2</v>
      </c>
      <c r="R122" s="11">
        <f>'Schools block'!S141</f>
        <v>104516324.44918486</v>
      </c>
      <c r="S122" s="11">
        <f>'High needs'!T132</f>
        <v>23052401.53566131</v>
      </c>
      <c r="T122" s="11">
        <f>CSSB!T132</f>
        <v>1177789.9247428896</v>
      </c>
      <c r="U122" s="11">
        <f t="shared" si="20"/>
        <v>128746515.90958907</v>
      </c>
      <c r="V122" s="12">
        <f t="shared" si="16"/>
        <v>7.3815370388491508E-2</v>
      </c>
    </row>
    <row r="123" spans="1:22" s="17" customFormat="1" ht="15" customHeight="1" x14ac:dyDescent="0.2">
      <c r="A123" s="15" t="s">
        <v>187</v>
      </c>
      <c r="B123" s="16">
        <v>837</v>
      </c>
      <c r="C123" s="15" t="s">
        <v>189</v>
      </c>
      <c r="D123" s="11">
        <f>'Schools block'!H142</f>
        <v>85767543.962909192</v>
      </c>
      <c r="E123" s="11">
        <f>'High needs'!F133</f>
        <v>17973012.235889677</v>
      </c>
      <c r="F123" s="11">
        <f>CSSB!F133</f>
        <v>1310000</v>
      </c>
      <c r="G123" s="11">
        <f t="shared" si="17"/>
        <v>105050556.19879887</v>
      </c>
      <c r="H123" s="11">
        <f>'Schools block'!K142</f>
        <v>89453136.427028209</v>
      </c>
      <c r="I123" s="11">
        <f>'High needs'!J133</f>
        <v>18308490.569129772</v>
      </c>
      <c r="J123" s="11">
        <f>CSSB!J133</f>
        <v>1284125</v>
      </c>
      <c r="K123" s="11">
        <f t="shared" si="18"/>
        <v>109045751.99615797</v>
      </c>
      <c r="L123" s="13">
        <f t="shared" si="14"/>
        <v>3.8031172246233091E-2</v>
      </c>
      <c r="M123" s="11">
        <f>'Schools block'!O142</f>
        <v>91754873.869597286</v>
      </c>
      <c r="N123" s="11">
        <f>'High needs'!O133</f>
        <v>18391438.283404052</v>
      </c>
      <c r="O123" s="11">
        <f>CSSB!O133</f>
        <v>1258896.875</v>
      </c>
      <c r="P123" s="11">
        <f t="shared" si="19"/>
        <v>111405209.02800134</v>
      </c>
      <c r="Q123" s="13">
        <f t="shared" si="15"/>
        <v>6.0491377286730937E-2</v>
      </c>
      <c r="R123" s="11">
        <f>'Schools block'!S142</f>
        <v>92579177.018366992</v>
      </c>
      <c r="S123" s="11">
        <f>'High needs'!T133</f>
        <v>18391438.283404052</v>
      </c>
      <c r="T123" s="11">
        <f>CSSB!T133</f>
        <v>940277.71346582507</v>
      </c>
      <c r="U123" s="11">
        <f t="shared" si="20"/>
        <v>111910893.01523687</v>
      </c>
      <c r="V123" s="12">
        <f t="shared" si="16"/>
        <v>6.5305097513766855E-2</v>
      </c>
    </row>
    <row r="124" spans="1:22" s="17" customFormat="1" ht="15" customHeight="1" x14ac:dyDescent="0.2">
      <c r="A124" s="15" t="s">
        <v>187</v>
      </c>
      <c r="B124" s="16">
        <v>801</v>
      </c>
      <c r="C124" s="15" t="s">
        <v>190</v>
      </c>
      <c r="D124" s="11">
        <f>'Schools block'!H143</f>
        <v>242367325.1223906</v>
      </c>
      <c r="E124" s="11">
        <f>'High needs'!F134</f>
        <v>49670150.759862117</v>
      </c>
      <c r="F124" s="11">
        <f>CSSB!F134</f>
        <v>2746740</v>
      </c>
      <c r="G124" s="11">
        <f t="shared" si="17"/>
        <v>294784215.88225269</v>
      </c>
      <c r="H124" s="11">
        <f>'Schools block'!K143</f>
        <v>245906265.02558342</v>
      </c>
      <c r="I124" s="11">
        <f>'High needs'!J134</f>
        <v>50741211.508812226</v>
      </c>
      <c r="J124" s="11">
        <f>CSSB!J134</f>
        <v>2786726.1860943194</v>
      </c>
      <c r="K124" s="11">
        <f t="shared" si="18"/>
        <v>299434202.72048998</v>
      </c>
      <c r="L124" s="13">
        <f t="shared" si="14"/>
        <v>1.5774205631466563E-2</v>
      </c>
      <c r="M124" s="11">
        <f>'Schools block'!O143</f>
        <v>247973437.85393441</v>
      </c>
      <c r="N124" s="11">
        <f>'High needs'!O134</f>
        <v>50751240.058812231</v>
      </c>
      <c r="O124" s="11">
        <f>CSSB!O134</f>
        <v>2821338.7293273211</v>
      </c>
      <c r="P124" s="11">
        <f t="shared" si="19"/>
        <v>301546016.64207399</v>
      </c>
      <c r="Q124" s="13">
        <f t="shared" si="15"/>
        <v>2.2938137103386158E-2</v>
      </c>
      <c r="R124" s="11">
        <f>'Schools block'!S143</f>
        <v>248129328.95949057</v>
      </c>
      <c r="S124" s="11">
        <f>'High needs'!T134</f>
        <v>50751240.058812231</v>
      </c>
      <c r="T124" s="11">
        <f>CSSB!T134</f>
        <v>2961711.4298356511</v>
      </c>
      <c r="U124" s="11">
        <f t="shared" si="20"/>
        <v>301842280.44813848</v>
      </c>
      <c r="V124" s="12">
        <f t="shared" si="16"/>
        <v>2.394315633475106E-2</v>
      </c>
    </row>
    <row r="125" spans="1:22" s="17" customFormat="1" ht="15" customHeight="1" x14ac:dyDescent="0.2">
      <c r="A125" s="15" t="s">
        <v>187</v>
      </c>
      <c r="B125" s="16">
        <v>908</v>
      </c>
      <c r="C125" s="15" t="s">
        <v>191</v>
      </c>
      <c r="D125" s="11">
        <f>'Schools block'!H144</f>
        <v>292728456.14280915</v>
      </c>
      <c r="E125" s="11">
        <f>'High needs'!F135</f>
        <v>39021427.329022467</v>
      </c>
      <c r="F125" s="11">
        <f>CSSB!F135</f>
        <v>4109000</v>
      </c>
      <c r="G125" s="11">
        <f t="shared" si="17"/>
        <v>335858883.47183162</v>
      </c>
      <c r="H125" s="11">
        <f>'Schools block'!K144</f>
        <v>297804873.59675497</v>
      </c>
      <c r="I125" s="11">
        <f>'High needs'!J135</f>
        <v>40367818.768418886</v>
      </c>
      <c r="J125" s="11">
        <f>CSSB!J135</f>
        <v>4149093.8783526942</v>
      </c>
      <c r="K125" s="11">
        <f t="shared" si="18"/>
        <v>342321786.24352658</v>
      </c>
      <c r="L125" s="13">
        <f t="shared" si="14"/>
        <v>1.9242911501660489E-2</v>
      </c>
      <c r="M125" s="11">
        <f>'Schools block'!O144</f>
        <v>300634387.66079098</v>
      </c>
      <c r="N125" s="11">
        <f>'High needs'!O135</f>
        <v>41503749.231471457</v>
      </c>
      <c r="O125" s="11">
        <f>CSSB!O135</f>
        <v>4183799.6413526433</v>
      </c>
      <c r="P125" s="11">
        <f t="shared" si="19"/>
        <v>346321936.53361511</v>
      </c>
      <c r="Q125" s="13">
        <f t="shared" si="15"/>
        <v>3.1153122864058545E-2</v>
      </c>
      <c r="R125" s="11">
        <f>'Schools block'!S144</f>
        <v>302589983.16093725</v>
      </c>
      <c r="S125" s="11">
        <f>'High needs'!T135</f>
        <v>43251634.106492721</v>
      </c>
      <c r="T125" s="11">
        <f>CSSB!T135</f>
        <v>4648142.6292590089</v>
      </c>
      <c r="U125" s="11">
        <f t="shared" si="20"/>
        <v>350489759.89668894</v>
      </c>
      <c r="V125" s="12">
        <f t="shared" si="16"/>
        <v>4.3562570903634905E-2</v>
      </c>
    </row>
    <row r="126" spans="1:22" s="17" customFormat="1" ht="15" customHeight="1" x14ac:dyDescent="0.2">
      <c r="A126" s="15" t="s">
        <v>187</v>
      </c>
      <c r="B126" s="16">
        <v>878</v>
      </c>
      <c r="C126" s="15" t="s">
        <v>192</v>
      </c>
      <c r="D126" s="11">
        <f>'Schools block'!H145</f>
        <v>382315236.33199704</v>
      </c>
      <c r="E126" s="11">
        <f>'High needs'!F136</f>
        <v>66284459.315539807</v>
      </c>
      <c r="F126" s="11">
        <f>CSSB!F136</f>
        <v>3477000</v>
      </c>
      <c r="G126" s="11">
        <f t="shared" si="17"/>
        <v>452076695.64753687</v>
      </c>
      <c r="H126" s="11">
        <f>'Schools block'!K145</f>
        <v>389446954.88532668</v>
      </c>
      <c r="I126" s="11">
        <f>'High needs'!J136</f>
        <v>66953385.862140127</v>
      </c>
      <c r="J126" s="11">
        <f>CSSB!J136</f>
        <v>3534916.1887175427</v>
      </c>
      <c r="K126" s="11">
        <f t="shared" si="18"/>
        <v>459935256.93618435</v>
      </c>
      <c r="L126" s="13">
        <f t="shared" si="14"/>
        <v>1.7383247940686655E-2</v>
      </c>
      <c r="M126" s="11">
        <f>'Schools block'!O145</f>
        <v>392595676.57603639</v>
      </c>
      <c r="N126" s="11">
        <f>'High needs'!O136</f>
        <v>67271741.015683115</v>
      </c>
      <c r="O126" s="11">
        <f>CSSB!O136</f>
        <v>3585049.1666701813</v>
      </c>
      <c r="P126" s="11">
        <f t="shared" si="19"/>
        <v>463452466.75838971</v>
      </c>
      <c r="Q126" s="13">
        <f t="shared" si="15"/>
        <v>2.5163365465142216E-2</v>
      </c>
      <c r="R126" s="11">
        <f>'Schools block'!S145</f>
        <v>395539277.0877524</v>
      </c>
      <c r="S126" s="11">
        <f>'High needs'!T136</f>
        <v>67271741.015683115</v>
      </c>
      <c r="T126" s="11">
        <f>CSSB!T136</f>
        <v>3975477.8653869559</v>
      </c>
      <c r="U126" s="11">
        <f t="shared" si="20"/>
        <v>466786495.96882248</v>
      </c>
      <c r="V126" s="12">
        <f t="shared" si="16"/>
        <v>3.2538284903661903E-2</v>
      </c>
    </row>
    <row r="127" spans="1:22" s="17" customFormat="1" ht="15" customHeight="1" x14ac:dyDescent="0.2">
      <c r="A127" s="15" t="s">
        <v>187</v>
      </c>
      <c r="B127" s="16">
        <v>835</v>
      </c>
      <c r="C127" s="15" t="s">
        <v>193</v>
      </c>
      <c r="D127" s="11">
        <f>'Schools block'!H146</f>
        <v>207548809.77702934</v>
      </c>
      <c r="E127" s="11">
        <f>'High needs'!F137</f>
        <v>38254486.564040892</v>
      </c>
      <c r="F127" s="11">
        <f>CSSB!F137</f>
        <v>2203977</v>
      </c>
      <c r="G127" s="11">
        <f t="shared" si="17"/>
        <v>248007273.34107023</v>
      </c>
      <c r="H127" s="11">
        <f>'Schools block'!K146</f>
        <v>213059398.72681174</v>
      </c>
      <c r="I127" s="11">
        <f>'High needs'!J137</f>
        <v>38511323.403155394</v>
      </c>
      <c r="J127" s="11">
        <f>CSSB!J137</f>
        <v>2158877.5750000002</v>
      </c>
      <c r="K127" s="11">
        <f t="shared" si="18"/>
        <v>253729599.70496714</v>
      </c>
      <c r="L127" s="13">
        <f t="shared" si="14"/>
        <v>2.307321993749481E-2</v>
      </c>
      <c r="M127" s="11">
        <f>'Schools block'!O146</f>
        <v>217597705.88960269</v>
      </c>
      <c r="N127" s="11">
        <f>'High needs'!O137</f>
        <v>38691857.35043478</v>
      </c>
      <c r="O127" s="11">
        <f>CSSB!O137</f>
        <v>2114905.6356250001</v>
      </c>
      <c r="P127" s="11">
        <f t="shared" si="19"/>
        <v>258404468.87566248</v>
      </c>
      <c r="Q127" s="13">
        <f t="shared" si="15"/>
        <v>4.1922946027044827E-2</v>
      </c>
      <c r="R127" s="11">
        <f>'Schools block'!S146</f>
        <v>218473784.65395287</v>
      </c>
      <c r="S127" s="11">
        <f>'High needs'!T137</f>
        <v>38691857.35043478</v>
      </c>
      <c r="T127" s="11">
        <f>CSSB!T137</f>
        <v>1937156.1347377975</v>
      </c>
      <c r="U127" s="11">
        <f t="shared" si="20"/>
        <v>259102798.13912544</v>
      </c>
      <c r="V127" s="12">
        <f t="shared" si="16"/>
        <v>4.4738707250719059E-2</v>
      </c>
    </row>
    <row r="128" spans="1:22" s="17" customFormat="1" ht="15" customHeight="1" x14ac:dyDescent="0.2">
      <c r="A128" s="15" t="s">
        <v>187</v>
      </c>
      <c r="B128" s="16">
        <v>916</v>
      </c>
      <c r="C128" s="15" t="s">
        <v>194</v>
      </c>
      <c r="D128" s="11">
        <f>'Schools block'!H147</f>
        <v>337336193.6240527</v>
      </c>
      <c r="E128" s="11">
        <f>'High needs'!F138</f>
        <v>56936639.085465908</v>
      </c>
      <c r="F128" s="11">
        <f>CSSB!F138</f>
        <v>2598885.4900000002</v>
      </c>
      <c r="G128" s="11">
        <f t="shared" si="17"/>
        <v>396871718.19951862</v>
      </c>
      <c r="H128" s="11">
        <f>'Schools block'!K147</f>
        <v>343874698.25949979</v>
      </c>
      <c r="I128" s="11">
        <f>'High needs'!J138</f>
        <v>57454334.265325189</v>
      </c>
      <c r="J128" s="11">
        <f>CSSB!J138</f>
        <v>2533913.3527500001</v>
      </c>
      <c r="K128" s="11">
        <f t="shared" si="18"/>
        <v>403862945.87757498</v>
      </c>
      <c r="L128" s="13">
        <f t="shared" si="14"/>
        <v>1.7615837454413096E-2</v>
      </c>
      <c r="M128" s="11">
        <f>'Schools block'!O147</f>
        <v>347534141.19139594</v>
      </c>
      <c r="N128" s="11">
        <f>'High needs'!O138</f>
        <v>57720384.475554548</v>
      </c>
      <c r="O128" s="11">
        <f>CSSB!O138</f>
        <v>2492831.4631785555</v>
      </c>
      <c r="P128" s="11">
        <f t="shared" si="19"/>
        <v>407747357.13012904</v>
      </c>
      <c r="Q128" s="13">
        <f t="shared" si="15"/>
        <v>2.7403411308696297E-2</v>
      </c>
      <c r="R128" s="11">
        <f>'Schools block'!S147</f>
        <v>349362767.93793178</v>
      </c>
      <c r="S128" s="11">
        <f>'High needs'!T138</f>
        <v>57720384.475554541</v>
      </c>
      <c r="T128" s="11">
        <f>CSSB!T138</f>
        <v>2492831.4631785555</v>
      </c>
      <c r="U128" s="11">
        <f t="shared" si="20"/>
        <v>409575983.87666488</v>
      </c>
      <c r="V128" s="12">
        <f t="shared" si="16"/>
        <v>3.2011012865269133E-2</v>
      </c>
    </row>
    <row r="129" spans="1:22" s="17" customFormat="1" ht="15" customHeight="1" x14ac:dyDescent="0.2">
      <c r="A129" s="15" t="s">
        <v>187</v>
      </c>
      <c r="B129" s="16">
        <v>802</v>
      </c>
      <c r="C129" s="15" t="s">
        <v>195</v>
      </c>
      <c r="D129" s="11">
        <f>'Schools block'!H148</f>
        <v>114694075.53713712</v>
      </c>
      <c r="E129" s="11">
        <f>'High needs'!F139</f>
        <v>22981235.041768879</v>
      </c>
      <c r="F129" s="11">
        <f>CSSB!F139</f>
        <v>2056259</v>
      </c>
      <c r="G129" s="11">
        <f t="shared" si="17"/>
        <v>139731569.578906</v>
      </c>
      <c r="H129" s="11">
        <f>'Schools block'!K148</f>
        <v>117271918.67545173</v>
      </c>
      <c r="I129" s="11">
        <f>'High needs'!J139</f>
        <v>23228664.068464469</v>
      </c>
      <c r="J129" s="11">
        <f>CSSB!J139</f>
        <v>2078135.342455585</v>
      </c>
      <c r="K129" s="11">
        <f t="shared" si="18"/>
        <v>142578718.08637178</v>
      </c>
      <c r="L129" s="13">
        <f t="shared" si="14"/>
        <v>2.0375842882506257E-2</v>
      </c>
      <c r="M129" s="11">
        <f>'Schools block'!O148</f>
        <v>119062277.62722337</v>
      </c>
      <c r="N129" s="11">
        <f>'High needs'!O139</f>
        <v>23336716.375841334</v>
      </c>
      <c r="O129" s="11">
        <f>CSSB!O139</f>
        <v>2090843.894361177</v>
      </c>
      <c r="P129" s="11">
        <f t="shared" si="19"/>
        <v>144489837.89742586</v>
      </c>
      <c r="Q129" s="13">
        <f t="shared" si="15"/>
        <v>3.405292256330722E-2</v>
      </c>
      <c r="R129" s="11">
        <f>'Schools block'!S148</f>
        <v>119111977.57967135</v>
      </c>
      <c r="S129" s="11">
        <f>'High needs'!T139</f>
        <v>23336716.375841334</v>
      </c>
      <c r="T129" s="11">
        <f>CSSB!T139</f>
        <v>2090843.894361177</v>
      </c>
      <c r="U129" s="11">
        <f t="shared" si="20"/>
        <v>144539537.84987387</v>
      </c>
      <c r="V129" s="12">
        <f t="shared" si="16"/>
        <v>3.4408604193434084E-2</v>
      </c>
    </row>
    <row r="130" spans="1:22" s="17" customFormat="1" ht="15" customHeight="1" x14ac:dyDescent="0.2">
      <c r="A130" s="15" t="s">
        <v>187</v>
      </c>
      <c r="B130" s="16">
        <v>879</v>
      </c>
      <c r="C130" s="15" t="s">
        <v>196</v>
      </c>
      <c r="D130" s="11">
        <f>'Schools block'!H149</f>
        <v>143056766.05785379</v>
      </c>
      <c r="E130" s="11">
        <f>'High needs'!F140</f>
        <v>29100311.257950507</v>
      </c>
      <c r="F130" s="11">
        <f>CSSB!F140</f>
        <v>3641184</v>
      </c>
      <c r="G130" s="11">
        <f t="shared" si="17"/>
        <v>175798261.3158043</v>
      </c>
      <c r="H130" s="11">
        <f>'Schools block'!K149</f>
        <v>147765087.85906649</v>
      </c>
      <c r="I130" s="11">
        <f>'High needs'!J140</f>
        <v>29387013.423541166</v>
      </c>
      <c r="J130" s="11">
        <f>CSSB!J140</f>
        <v>3666707.1663543256</v>
      </c>
      <c r="K130" s="11">
        <f t="shared" si="18"/>
        <v>180818808.44896197</v>
      </c>
      <c r="L130" s="13">
        <f t="shared" si="14"/>
        <v>2.8558571032387806E-2</v>
      </c>
      <c r="M130" s="11">
        <f>'Schools block'!O149</f>
        <v>151821845.65184152</v>
      </c>
      <c r="N130" s="11">
        <f>'High needs'!O140</f>
        <v>29517824.435598586</v>
      </c>
      <c r="O130" s="11">
        <f>CSSB!O140</f>
        <v>3688800.3386513381</v>
      </c>
      <c r="P130" s="11">
        <f t="shared" si="19"/>
        <v>185028470.42609143</v>
      </c>
      <c r="Q130" s="13">
        <f t="shared" si="15"/>
        <v>5.2504552896037837E-2</v>
      </c>
      <c r="R130" s="11">
        <f>'Schools block'!S149</f>
        <v>153636791.15253538</v>
      </c>
      <c r="S130" s="11">
        <f>'High needs'!T140</f>
        <v>29517824.435598586</v>
      </c>
      <c r="T130" s="11">
        <f>CSSB!T140</f>
        <v>3730071.6559773837</v>
      </c>
      <c r="U130" s="11">
        <f t="shared" si="20"/>
        <v>186884687.24411136</v>
      </c>
      <c r="V130" s="12">
        <f t="shared" si="16"/>
        <v>6.3063342295470046E-2</v>
      </c>
    </row>
    <row r="131" spans="1:22" s="17" customFormat="1" ht="15" customHeight="1" x14ac:dyDescent="0.2">
      <c r="A131" s="15" t="s">
        <v>187</v>
      </c>
      <c r="B131" s="16">
        <v>836</v>
      </c>
      <c r="C131" s="15" t="s">
        <v>197</v>
      </c>
      <c r="D131" s="11">
        <f>'Schools block'!H150</f>
        <v>71657003.211358413</v>
      </c>
      <c r="E131" s="11">
        <f>'High needs'!F141</f>
        <v>15261999.999999998</v>
      </c>
      <c r="F131" s="11">
        <f>CSSB!F141</f>
        <v>552000</v>
      </c>
      <c r="G131" s="11">
        <f t="shared" si="17"/>
        <v>87471003.211358413</v>
      </c>
      <c r="H131" s="11">
        <f>'Schools block'!K150</f>
        <v>73797657.494207084</v>
      </c>
      <c r="I131" s="11">
        <f>'High needs'!J141</f>
        <v>15427176.093328245</v>
      </c>
      <c r="J131" s="11">
        <f>CSSB!J141</f>
        <v>544693.62456564093</v>
      </c>
      <c r="K131" s="11">
        <f t="shared" si="18"/>
        <v>89769527.212100968</v>
      </c>
      <c r="L131" s="13">
        <f t="shared" si="14"/>
        <v>2.6277553890499832E-2</v>
      </c>
      <c r="M131" s="11">
        <f>'Schools block'!O150</f>
        <v>74766214.402353391</v>
      </c>
      <c r="N131" s="11">
        <f>'High needs'!O141</f>
        <v>15501400.850011472</v>
      </c>
      <c r="O131" s="11">
        <f>CSSB!O141</f>
        <v>544693.62456564093</v>
      </c>
      <c r="P131" s="11">
        <f t="shared" si="19"/>
        <v>90812308.876930505</v>
      </c>
      <c r="Q131" s="13">
        <f t="shared" si="15"/>
        <v>3.8199009304813965E-2</v>
      </c>
      <c r="R131" s="11">
        <f>'Schools block'!S150</f>
        <v>74766214.402353391</v>
      </c>
      <c r="S131" s="11">
        <f>'High needs'!T141</f>
        <v>15501400.850011472</v>
      </c>
      <c r="T131" s="11">
        <f>CSSB!T141</f>
        <v>544693.62456564093</v>
      </c>
      <c r="U131" s="11">
        <f t="shared" si="20"/>
        <v>90812308.876930505</v>
      </c>
      <c r="V131" s="12">
        <f t="shared" si="16"/>
        <v>3.8199009304813965E-2</v>
      </c>
    </row>
    <row r="132" spans="1:22" s="17" customFormat="1" ht="15" customHeight="1" x14ac:dyDescent="0.2">
      <c r="A132" s="15" t="s">
        <v>187</v>
      </c>
      <c r="B132" s="16">
        <v>933</v>
      </c>
      <c r="C132" s="15" t="s">
        <v>198</v>
      </c>
      <c r="D132" s="11">
        <f>'Schools block'!H151</f>
        <v>272643184.39626795</v>
      </c>
      <c r="E132" s="11">
        <f>'High needs'!F142</f>
        <v>49501475.423272975</v>
      </c>
      <c r="F132" s="11">
        <f>CSSB!F142</f>
        <v>8328300</v>
      </c>
      <c r="G132" s="11">
        <f t="shared" si="17"/>
        <v>330472959.81954092</v>
      </c>
      <c r="H132" s="11">
        <f>'Schools block'!K151</f>
        <v>280958672.86714768</v>
      </c>
      <c r="I132" s="11">
        <f>'High needs'!J142</f>
        <v>49916719.10021352</v>
      </c>
      <c r="J132" s="11">
        <f>CSSB!J142</f>
        <v>8274892.5</v>
      </c>
      <c r="K132" s="11">
        <f t="shared" si="18"/>
        <v>339150284.46736121</v>
      </c>
      <c r="L132" s="13">
        <f t="shared" si="14"/>
        <v>2.6257290921952163E-2</v>
      </c>
      <c r="M132" s="11">
        <f>'Schools block'!O151</f>
        <v>287328459.2008484</v>
      </c>
      <c r="N132" s="11">
        <f>'High needs'!O142</f>
        <v>50155031.135537982</v>
      </c>
      <c r="O132" s="11">
        <f>CSSB!O142</f>
        <v>8249492.212685911</v>
      </c>
      <c r="P132" s="11">
        <f t="shared" si="19"/>
        <v>345732982.54907227</v>
      </c>
      <c r="Q132" s="13">
        <f t="shared" si="15"/>
        <v>4.6176312693977394E-2</v>
      </c>
      <c r="R132" s="11">
        <f>'Schools block'!S151</f>
        <v>290346597.55491513</v>
      </c>
      <c r="S132" s="11">
        <f>'High needs'!T142</f>
        <v>50155031.135537982</v>
      </c>
      <c r="T132" s="11">
        <f>CSSB!T142</f>
        <v>8249492.212685911</v>
      </c>
      <c r="U132" s="11">
        <f t="shared" si="20"/>
        <v>348751120.903139</v>
      </c>
      <c r="V132" s="12">
        <f t="shared" si="16"/>
        <v>5.5309097281602423E-2</v>
      </c>
    </row>
    <row r="133" spans="1:22" s="17" customFormat="1" ht="15" customHeight="1" x14ac:dyDescent="0.2">
      <c r="A133" s="15" t="s">
        <v>187</v>
      </c>
      <c r="B133" s="16">
        <v>803</v>
      </c>
      <c r="C133" s="15" t="s">
        <v>199</v>
      </c>
      <c r="D133" s="11">
        <f>'Schools block'!H152</f>
        <v>145968693.4032315</v>
      </c>
      <c r="E133" s="11">
        <f>'High needs'!F143</f>
        <v>30663177.05186902</v>
      </c>
      <c r="F133" s="11">
        <f>CSSB!F143</f>
        <v>4109619.5428374405</v>
      </c>
      <c r="G133" s="11">
        <f t="shared" si="17"/>
        <v>180741489.99793798</v>
      </c>
      <c r="H133" s="11">
        <f>'Schools block'!K152</f>
        <v>150344328.08786833</v>
      </c>
      <c r="I133" s="11">
        <f>'High needs'!J143</f>
        <v>31041087.252720315</v>
      </c>
      <c r="J133" s="11">
        <f>CSSB!J143</f>
        <v>4137265.9429612192</v>
      </c>
      <c r="K133" s="11">
        <f t="shared" si="18"/>
        <v>185522681.28354988</v>
      </c>
      <c r="L133" s="13">
        <f t="shared" si="14"/>
        <v>2.6453202779652005E-2</v>
      </c>
      <c r="M133" s="11">
        <f>'Schools block'!O152</f>
        <v>154059994.29830617</v>
      </c>
      <c r="N133" s="11">
        <f>'High needs'!O143</f>
        <v>31185389.170871712</v>
      </c>
      <c r="O133" s="11">
        <f>CSSB!O143</f>
        <v>4161197.0129878521</v>
      </c>
      <c r="P133" s="11">
        <f t="shared" si="19"/>
        <v>189406580.48216572</v>
      </c>
      <c r="Q133" s="13">
        <f t="shared" si="15"/>
        <v>4.7941900248396778E-2</v>
      </c>
      <c r="R133" s="11">
        <f>'Schools block'!S152</f>
        <v>154928042.19569588</v>
      </c>
      <c r="S133" s="11">
        <f>'High needs'!T143</f>
        <v>31185389.170871712</v>
      </c>
      <c r="T133" s="11">
        <f>CSSB!T143</f>
        <v>4190642.3155994322</v>
      </c>
      <c r="U133" s="11">
        <f t="shared" si="20"/>
        <v>190304073.68216702</v>
      </c>
      <c r="V133" s="12">
        <f t="shared" si="16"/>
        <v>5.2907518270089188E-2</v>
      </c>
    </row>
    <row r="134" spans="1:22" s="17" customFormat="1" ht="15" customHeight="1" x14ac:dyDescent="0.2">
      <c r="A134" s="15" t="s">
        <v>187</v>
      </c>
      <c r="B134" s="16">
        <v>866</v>
      </c>
      <c r="C134" s="15" t="s">
        <v>200</v>
      </c>
      <c r="D134" s="11">
        <f>'Schools block'!H153</f>
        <v>127040112.35954119</v>
      </c>
      <c r="E134" s="11">
        <f>'High needs'!F144</f>
        <v>29532314.548996113</v>
      </c>
      <c r="F134" s="11">
        <f>CSSB!F144</f>
        <v>910000</v>
      </c>
      <c r="G134" s="11">
        <f t="shared" si="17"/>
        <v>157482426.9085373</v>
      </c>
      <c r="H134" s="11">
        <f>'Schools block'!K153</f>
        <v>130186379.23068364</v>
      </c>
      <c r="I134" s="11">
        <f>'High needs'!J144</f>
        <v>29922677.106291316</v>
      </c>
      <c r="J134" s="11">
        <f>CSSB!J144</f>
        <v>933004.68430072628</v>
      </c>
      <c r="K134" s="11">
        <f t="shared" si="18"/>
        <v>161042061.0212757</v>
      </c>
      <c r="L134" s="13">
        <f t="shared" si="14"/>
        <v>2.2603373485003291E-2</v>
      </c>
      <c r="M134" s="11">
        <f>'Schools block'!O153</f>
        <v>132945229.95949784</v>
      </c>
      <c r="N134" s="11">
        <f>'High needs'!O144</f>
        <v>30060942.360499308</v>
      </c>
      <c r="O134" s="11">
        <f>CSSB!O144</f>
        <v>952917.82700561546</v>
      </c>
      <c r="P134" s="11">
        <f t="shared" si="19"/>
        <v>163959090.14700276</v>
      </c>
      <c r="Q134" s="13">
        <f t="shared" si="15"/>
        <v>4.1126260025361287E-2</v>
      </c>
      <c r="R134" s="11">
        <f>'Schools block'!S153</f>
        <v>133273018.90382195</v>
      </c>
      <c r="S134" s="11">
        <f>'High needs'!T144</f>
        <v>30060942.360499308</v>
      </c>
      <c r="T134" s="11">
        <f>CSSB!T144</f>
        <v>991116.17183651682</v>
      </c>
      <c r="U134" s="11">
        <f t="shared" si="20"/>
        <v>164325077.43615779</v>
      </c>
      <c r="V134" s="12">
        <f t="shared" si="16"/>
        <v>4.3450248144795048E-2</v>
      </c>
    </row>
    <row r="135" spans="1:22" s="17" customFormat="1" ht="15" customHeight="1" x14ac:dyDescent="0.2">
      <c r="A135" s="15" t="s">
        <v>187</v>
      </c>
      <c r="B135" s="16">
        <v>880</v>
      </c>
      <c r="C135" s="15" t="s">
        <v>201</v>
      </c>
      <c r="D135" s="11">
        <f>'Schools block'!H154</f>
        <v>70325868.587544456</v>
      </c>
      <c r="E135" s="11">
        <f>'High needs'!F145</f>
        <v>16971918.08975115</v>
      </c>
      <c r="F135" s="11">
        <f>CSSB!F145</f>
        <v>1321000</v>
      </c>
      <c r="G135" s="11">
        <f t="shared" si="17"/>
        <v>88618786.67729561</v>
      </c>
      <c r="H135" s="11">
        <f>'Schools block'!K154</f>
        <v>72798356.297710493</v>
      </c>
      <c r="I135" s="11">
        <f>'High needs'!J145</f>
        <v>17076539.180055566</v>
      </c>
      <c r="J135" s="11">
        <f>CSSB!J145</f>
        <v>1298350</v>
      </c>
      <c r="K135" s="11">
        <f t="shared" si="18"/>
        <v>91173245.477766067</v>
      </c>
      <c r="L135" s="13">
        <f t="shared" si="14"/>
        <v>2.8825251351866185E-2</v>
      </c>
      <c r="M135" s="11">
        <f>'Schools block'!O154</f>
        <v>74799103.92234382</v>
      </c>
      <c r="N135" s="11">
        <f>'High needs'!O145</f>
        <v>17148701.066523507</v>
      </c>
      <c r="O135" s="11">
        <f>CSSB!O145</f>
        <v>1276266.25</v>
      </c>
      <c r="P135" s="11">
        <f t="shared" si="19"/>
        <v>93224071.238867328</v>
      </c>
      <c r="Q135" s="13">
        <f t="shared" si="15"/>
        <v>5.1967361935814048E-2</v>
      </c>
      <c r="R135" s="11">
        <f>'Schools block'!S154</f>
        <v>75358222.917082772</v>
      </c>
      <c r="S135" s="11">
        <f>'High needs'!T145</f>
        <v>17148701.066523507</v>
      </c>
      <c r="T135" s="11">
        <f>CSSB!T145</f>
        <v>955625.67271650909</v>
      </c>
      <c r="U135" s="11">
        <f t="shared" si="20"/>
        <v>93462549.656322792</v>
      </c>
      <c r="V135" s="12">
        <f t="shared" si="16"/>
        <v>5.4658421319462365E-2</v>
      </c>
    </row>
    <row r="136" spans="1:22" s="17" customFormat="1" ht="15" customHeight="1" x14ac:dyDescent="0.2">
      <c r="A136" s="15" t="s">
        <v>187</v>
      </c>
      <c r="B136" s="16">
        <v>865</v>
      </c>
      <c r="C136" s="15" t="s">
        <v>202</v>
      </c>
      <c r="D136" s="11">
        <f>'Schools block'!H155</f>
        <v>258851038.09256122</v>
      </c>
      <c r="E136" s="11">
        <f>'High needs'!F146</f>
        <v>44782586.21346949</v>
      </c>
      <c r="F136" s="11">
        <f>CSSB!F146</f>
        <v>2450000</v>
      </c>
      <c r="G136" s="11">
        <f t="shared" si="17"/>
        <v>306083624.30603069</v>
      </c>
      <c r="H136" s="11">
        <f>'Schools block'!K155</f>
        <v>265406363.23378566</v>
      </c>
      <c r="I136" s="11">
        <f>'High needs'!J146</f>
        <v>45020408.028203517</v>
      </c>
      <c r="J136" s="11">
        <f>CSSB!J146</f>
        <v>2497425.0414814977</v>
      </c>
      <c r="K136" s="11">
        <f t="shared" si="18"/>
        <v>312924196.30347067</v>
      </c>
      <c r="L136" s="13">
        <f t="shared" si="14"/>
        <v>2.234870294988598E-2</v>
      </c>
      <c r="M136" s="11">
        <f>'Schools block'!O155</f>
        <v>269892833.6738227</v>
      </c>
      <c r="N136" s="11">
        <f>'High needs'!O146</f>
        <v>45236993.594260305</v>
      </c>
      <c r="O136" s="11">
        <f>CSSB!O146</f>
        <v>2537399.3390419828</v>
      </c>
      <c r="P136" s="11">
        <f t="shared" si="19"/>
        <v>317667226.60712498</v>
      </c>
      <c r="Q136" s="13">
        <f t="shared" si="15"/>
        <v>3.7844567239940591E-2</v>
      </c>
      <c r="R136" s="11">
        <f>'Schools block'!S155</f>
        <v>271423312.13453406</v>
      </c>
      <c r="S136" s="11">
        <f>'High needs'!T146</f>
        <v>45236993.594260305</v>
      </c>
      <c r="T136" s="11">
        <f>CSSB!T146</f>
        <v>2537399.3390419828</v>
      </c>
      <c r="U136" s="11">
        <f t="shared" si="20"/>
        <v>319197705.06783634</v>
      </c>
      <c r="V136" s="12">
        <f t="shared" si="16"/>
        <v>4.2844764372934371E-2</v>
      </c>
    </row>
    <row r="137" spans="1:22" s="17" customFormat="1" ht="15" customHeight="1" x14ac:dyDescent="0.2">
      <c r="A137" s="15" t="s">
        <v>203</v>
      </c>
      <c r="B137" s="16">
        <v>330</v>
      </c>
      <c r="C137" s="15" t="s">
        <v>204</v>
      </c>
      <c r="D137" s="11">
        <f>'Schools block'!H156</f>
        <v>885811042.50434518</v>
      </c>
      <c r="E137" s="11">
        <f>'High needs'!F147</f>
        <v>148408455.6280773</v>
      </c>
      <c r="F137" s="11">
        <f>CSSB!F147</f>
        <v>17619000</v>
      </c>
      <c r="G137" s="11">
        <f t="shared" si="17"/>
        <v>1051838498.1324224</v>
      </c>
      <c r="H137" s="11">
        <f>'Schools block'!K156</f>
        <v>890855566.56432211</v>
      </c>
      <c r="I137" s="11">
        <f>'High needs'!J147</f>
        <v>153215621.33577448</v>
      </c>
      <c r="J137" s="11">
        <f>CSSB!J147</f>
        <v>17754677.077628568</v>
      </c>
      <c r="K137" s="11">
        <f t="shared" si="18"/>
        <v>1061825864.9777251</v>
      </c>
      <c r="L137" s="13">
        <f t="shared" si="14"/>
        <v>9.4951524050846531E-3</v>
      </c>
      <c r="M137" s="11">
        <f>'Schools block'!O156</f>
        <v>895058936.28471482</v>
      </c>
      <c r="N137" s="11">
        <f>'High needs'!O147</f>
        <v>157252266.56659132</v>
      </c>
      <c r="O137" s="11">
        <f>CSSB!O147</f>
        <v>17872120.854438614</v>
      </c>
      <c r="P137" s="11">
        <f t="shared" si="19"/>
        <v>1070183323.7057449</v>
      </c>
      <c r="Q137" s="13">
        <f t="shared" si="15"/>
        <v>1.7440724603534023E-2</v>
      </c>
      <c r="R137" s="11">
        <f>'Schools block'!S156</f>
        <v>894951763.12902629</v>
      </c>
      <c r="S137" s="11">
        <f>'High needs'!T147</f>
        <v>163860468.04191279</v>
      </c>
      <c r="T137" s="11">
        <f>CSSB!T147</f>
        <v>18301931.369735949</v>
      </c>
      <c r="U137" s="11">
        <f t="shared" si="20"/>
        <v>1077114162.5406749</v>
      </c>
      <c r="V137" s="12">
        <f t="shared" si="16"/>
        <v>2.4029986022692972E-2</v>
      </c>
    </row>
    <row r="138" spans="1:22" s="17" customFormat="1" ht="15" customHeight="1" x14ac:dyDescent="0.2">
      <c r="A138" s="15" t="s">
        <v>203</v>
      </c>
      <c r="B138" s="16">
        <v>331</v>
      </c>
      <c r="C138" s="15" t="s">
        <v>205</v>
      </c>
      <c r="D138" s="11">
        <f>'Schools block'!H157</f>
        <v>229892991.09911159</v>
      </c>
      <c r="E138" s="11">
        <f>'High needs'!F148</f>
        <v>35161634.897780985</v>
      </c>
      <c r="F138" s="11">
        <f>CSSB!F148</f>
        <v>3681000</v>
      </c>
      <c r="G138" s="11">
        <f t="shared" si="17"/>
        <v>268735625.99689257</v>
      </c>
      <c r="H138" s="11">
        <f>'Schools block'!K157</f>
        <v>231214857.49460167</v>
      </c>
      <c r="I138" s="11">
        <f>'High needs'!J148</f>
        <v>36625629.300188214</v>
      </c>
      <c r="J138" s="11">
        <f>CSSB!J148</f>
        <v>3639550</v>
      </c>
      <c r="K138" s="11">
        <f t="shared" si="18"/>
        <v>271480036.79478991</v>
      </c>
      <c r="L138" s="13">
        <f t="shared" si="14"/>
        <v>1.0212307310267352E-2</v>
      </c>
      <c r="M138" s="11">
        <f>'Schools block'!O157</f>
        <v>232209867.07516003</v>
      </c>
      <c r="N138" s="11">
        <f>'High needs'!O148</f>
        <v>37581132.47182247</v>
      </c>
      <c r="O138" s="11">
        <f>CSSB!O148</f>
        <v>3611059.0528136045</v>
      </c>
      <c r="P138" s="11">
        <f t="shared" si="19"/>
        <v>273402058.59979612</v>
      </c>
      <c r="Q138" s="13">
        <f t="shared" si="15"/>
        <v>1.7364398879356261E-2</v>
      </c>
      <c r="R138" s="11">
        <f>'Schools block'!S157</f>
        <v>232202815.27781993</v>
      </c>
      <c r="S138" s="11">
        <f>'High needs'!T148</f>
        <v>39173044.401130699</v>
      </c>
      <c r="T138" s="11">
        <f>CSSB!T148</f>
        <v>3611059.0528136045</v>
      </c>
      <c r="U138" s="11">
        <f t="shared" si="20"/>
        <v>274986918.7317642</v>
      </c>
      <c r="V138" s="12">
        <f t="shared" si="16"/>
        <v>2.3261868282934361E-2</v>
      </c>
    </row>
    <row r="139" spans="1:22" s="17" customFormat="1" ht="15" customHeight="1" x14ac:dyDescent="0.2">
      <c r="A139" s="15" t="s">
        <v>203</v>
      </c>
      <c r="B139" s="16">
        <v>332</v>
      </c>
      <c r="C139" s="15" t="s">
        <v>206</v>
      </c>
      <c r="D139" s="11">
        <f>'Schools block'!H158</f>
        <v>194310755.3421441</v>
      </c>
      <c r="E139" s="11">
        <f>'High needs'!F149</f>
        <v>29787669.470679961</v>
      </c>
      <c r="F139" s="11">
        <f>CSSB!F149</f>
        <v>2047000</v>
      </c>
      <c r="G139" s="11">
        <f t="shared" si="17"/>
        <v>226145424.81282407</v>
      </c>
      <c r="H139" s="11">
        <f>'Schools block'!K158</f>
        <v>197061327.27943668</v>
      </c>
      <c r="I139" s="11">
        <f>'High needs'!J149</f>
        <v>30644075.240958579</v>
      </c>
      <c r="J139" s="11">
        <f>CSSB!J149</f>
        <v>2004375</v>
      </c>
      <c r="K139" s="11">
        <f t="shared" si="18"/>
        <v>229709777.52039525</v>
      </c>
      <c r="L139" s="13">
        <f t="shared" si="14"/>
        <v>1.5761330172924436E-2</v>
      </c>
      <c r="M139" s="11">
        <f>'Schools block'!O158</f>
        <v>199112556.39776725</v>
      </c>
      <c r="N139" s="11">
        <f>'High needs'!O149</f>
        <v>31418286.444135398</v>
      </c>
      <c r="O139" s="11">
        <f>CSSB!O149</f>
        <v>1962815.625</v>
      </c>
      <c r="P139" s="11">
        <f t="shared" si="19"/>
        <v>232493658.46690264</v>
      </c>
      <c r="Q139" s="13">
        <f t="shared" si="15"/>
        <v>2.8071466222820453E-2</v>
      </c>
      <c r="R139" s="11">
        <f>'Schools block'!S158</f>
        <v>199932473.54130417</v>
      </c>
      <c r="S139" s="11">
        <f>'High needs'!T149</f>
        <v>33627789.722149402</v>
      </c>
      <c r="T139" s="11">
        <f>CSSB!T149</f>
        <v>1753274.398369523</v>
      </c>
      <c r="U139" s="11">
        <f t="shared" si="20"/>
        <v>235313537.66182309</v>
      </c>
      <c r="V139" s="12">
        <f t="shared" si="16"/>
        <v>4.0540784128563656E-2</v>
      </c>
    </row>
    <row r="140" spans="1:22" s="17" customFormat="1" ht="15" customHeight="1" x14ac:dyDescent="0.2">
      <c r="A140" s="15" t="s">
        <v>203</v>
      </c>
      <c r="B140" s="16">
        <v>884</v>
      </c>
      <c r="C140" s="15" t="s">
        <v>207</v>
      </c>
      <c r="D140" s="11">
        <f>'Schools block'!H159</f>
        <v>96590155.77188462</v>
      </c>
      <c r="E140" s="11">
        <f>'High needs'!F150</f>
        <v>14201241.156002022</v>
      </c>
      <c r="F140" s="11">
        <f>CSSB!F150</f>
        <v>658000</v>
      </c>
      <c r="G140" s="11">
        <f t="shared" si="17"/>
        <v>111449396.92788664</v>
      </c>
      <c r="H140" s="11">
        <f>'Schools block'!K159</f>
        <v>97962192.706256539</v>
      </c>
      <c r="I140" s="11">
        <f>'High needs'!J150</f>
        <v>14612665.535361364</v>
      </c>
      <c r="J140" s="11">
        <f>CSSB!J150</f>
        <v>674634.15634052514</v>
      </c>
      <c r="K140" s="11">
        <f t="shared" si="18"/>
        <v>113249492.39795843</v>
      </c>
      <c r="L140" s="13">
        <f t="shared" si="14"/>
        <v>1.6151684259328426E-2</v>
      </c>
      <c r="M140" s="11">
        <f>'Schools block'!O159</f>
        <v>98476805.186235398</v>
      </c>
      <c r="N140" s="11">
        <f>'High needs'!O150</f>
        <v>14753098.152964765</v>
      </c>
      <c r="O140" s="11">
        <f>CSSB!O150</f>
        <v>676318.73082680604</v>
      </c>
      <c r="P140" s="11">
        <f t="shared" si="19"/>
        <v>113906222.07002698</v>
      </c>
      <c r="Q140" s="13">
        <f t="shared" si="15"/>
        <v>2.2044310780165399E-2</v>
      </c>
      <c r="R140" s="11">
        <f>'Schools block'!S159</f>
        <v>98737472.8027962</v>
      </c>
      <c r="S140" s="11">
        <f>'High needs'!T150</f>
        <v>14753098.152964765</v>
      </c>
      <c r="T140" s="11">
        <f>CSSB!T150</f>
        <v>676318.73082680604</v>
      </c>
      <c r="U140" s="11">
        <f t="shared" si="20"/>
        <v>114166889.68658778</v>
      </c>
      <c r="V140" s="12">
        <f t="shared" si="16"/>
        <v>2.4383198416582732E-2</v>
      </c>
    </row>
    <row r="141" spans="1:22" s="17" customFormat="1" ht="15" customHeight="1" x14ac:dyDescent="0.2">
      <c r="A141" s="15" t="s">
        <v>203</v>
      </c>
      <c r="B141" s="16">
        <v>333</v>
      </c>
      <c r="C141" s="15" t="s">
        <v>208</v>
      </c>
      <c r="D141" s="11">
        <f>'Schools block'!H160</f>
        <v>245504596.16492036</v>
      </c>
      <c r="E141" s="11">
        <f>'High needs'!F151</f>
        <v>37710731.898711152</v>
      </c>
      <c r="F141" s="11">
        <f>CSSB!F151</f>
        <v>1856235.1606071864</v>
      </c>
      <c r="G141" s="11">
        <f t="shared" si="17"/>
        <v>285071563.22423869</v>
      </c>
      <c r="H141" s="11">
        <f>'Schools block'!K160</f>
        <v>248839893.40986955</v>
      </c>
      <c r="I141" s="11">
        <f>'High needs'!J151</f>
        <v>39181620.439564161</v>
      </c>
      <c r="J141" s="11">
        <f>CSSB!J151</f>
        <v>1895955.7856972627</v>
      </c>
      <c r="K141" s="11">
        <f t="shared" si="18"/>
        <v>289917469.635131</v>
      </c>
      <c r="L141" s="13">
        <f t="shared" si="14"/>
        <v>1.6998911978745822E-2</v>
      </c>
      <c r="M141" s="11">
        <f>'Schools block'!O160</f>
        <v>250345836.92244449</v>
      </c>
      <c r="N141" s="11">
        <f>'High needs'!O151</f>
        <v>40283498.281736493</v>
      </c>
      <c r="O141" s="11">
        <f>CSSB!O151</f>
        <v>1930338.4560006808</v>
      </c>
      <c r="P141" s="11">
        <f t="shared" si="19"/>
        <v>292559673.66018164</v>
      </c>
      <c r="Q141" s="13">
        <f t="shared" si="15"/>
        <v>2.6267475967263573E-2</v>
      </c>
      <c r="R141" s="11">
        <f>'Schools block'!S160</f>
        <v>250457355.80924699</v>
      </c>
      <c r="S141" s="11">
        <f>'High needs'!T151</f>
        <v>41317032.793692939</v>
      </c>
      <c r="T141" s="11">
        <f>CSSB!T151</f>
        <v>2017023.3561838025</v>
      </c>
      <c r="U141" s="11">
        <f t="shared" si="20"/>
        <v>293791411.95912373</v>
      </c>
      <c r="V141" s="12">
        <f t="shared" si="16"/>
        <v>3.0588279785823326E-2</v>
      </c>
    </row>
    <row r="142" spans="1:22" s="17" customFormat="1" ht="15" customHeight="1" x14ac:dyDescent="0.2">
      <c r="A142" s="15" t="s">
        <v>203</v>
      </c>
      <c r="B142" s="16">
        <v>893</v>
      </c>
      <c r="C142" s="15" t="s">
        <v>209</v>
      </c>
      <c r="D142" s="11">
        <f>'Schools block'!H161</f>
        <v>153189045.52490759</v>
      </c>
      <c r="E142" s="11">
        <f>'High needs'!F152</f>
        <v>25027400.475092366</v>
      </c>
      <c r="F142" s="11">
        <f>CSSB!F152</f>
        <v>3121660</v>
      </c>
      <c r="G142" s="11">
        <f t="shared" si="17"/>
        <v>181338105.99999994</v>
      </c>
      <c r="H142" s="11">
        <f>'Schools block'!K161</f>
        <v>155826279.231437</v>
      </c>
      <c r="I142" s="11">
        <f>'High needs'!J152</f>
        <v>25085033.507262077</v>
      </c>
      <c r="J142" s="11">
        <f>CSSB!J152</f>
        <v>3146416.0738923242</v>
      </c>
      <c r="K142" s="11">
        <f t="shared" si="18"/>
        <v>184057728.8125914</v>
      </c>
      <c r="L142" s="13">
        <f t="shared" si="14"/>
        <v>1.4997525189721923E-2</v>
      </c>
      <c r="M142" s="11">
        <f>'Schools block'!O161</f>
        <v>156855955.07366449</v>
      </c>
      <c r="N142" s="11">
        <f>'High needs'!O152</f>
        <v>25204640.639139008</v>
      </c>
      <c r="O142" s="11">
        <f>CSSB!O152</f>
        <v>3167845.2413517134</v>
      </c>
      <c r="P142" s="11">
        <f t="shared" si="19"/>
        <v>185228440.95415521</v>
      </c>
      <c r="Q142" s="13">
        <f t="shared" si="15"/>
        <v>2.1453488403343463E-2</v>
      </c>
      <c r="R142" s="11">
        <f>'Schools block'!S161</f>
        <v>158070486.03692898</v>
      </c>
      <c r="S142" s="11">
        <f>'High needs'!T152</f>
        <v>25204640.639139008</v>
      </c>
      <c r="T142" s="11">
        <f>CSSB!T152</f>
        <v>3230127.1302249748</v>
      </c>
      <c r="U142" s="11">
        <f t="shared" si="20"/>
        <v>186505253.80629295</v>
      </c>
      <c r="V142" s="12">
        <f t="shared" si="16"/>
        <v>2.849455042997423E-2</v>
      </c>
    </row>
    <row r="143" spans="1:22" s="17" customFormat="1" ht="15" customHeight="1" x14ac:dyDescent="0.2">
      <c r="A143" s="15" t="s">
        <v>203</v>
      </c>
      <c r="B143" s="16">
        <v>334</v>
      </c>
      <c r="C143" s="15" t="s">
        <v>210</v>
      </c>
      <c r="D143" s="11">
        <f>'Schools block'!H162</f>
        <v>143185289.70762768</v>
      </c>
      <c r="E143" s="11">
        <f>'High needs'!F153</f>
        <v>26363447.370764453</v>
      </c>
      <c r="F143" s="11">
        <f>CSSB!F153</f>
        <v>2474940</v>
      </c>
      <c r="G143" s="11">
        <f t="shared" si="17"/>
        <v>172023677.07839215</v>
      </c>
      <c r="H143" s="11">
        <f>'Schools block'!K162</f>
        <v>147917041.39896637</v>
      </c>
      <c r="I143" s="11">
        <f>'High needs'!J153</f>
        <v>26641531.797668785</v>
      </c>
      <c r="J143" s="11">
        <f>CSSB!J153</f>
        <v>2500926.1925055915</v>
      </c>
      <c r="K143" s="11">
        <f t="shared" si="18"/>
        <v>177059499.38914075</v>
      </c>
      <c r="L143" s="13">
        <f t="shared" si="14"/>
        <v>2.9274006905768875E-2</v>
      </c>
      <c r="M143" s="11">
        <f>'Schools block'!O162</f>
        <v>151771864.67973697</v>
      </c>
      <c r="N143" s="11">
        <f>'High needs'!O153</f>
        <v>26759039.484553844</v>
      </c>
      <c r="O143" s="11">
        <f>CSSB!O153</f>
        <v>2523420.1660353318</v>
      </c>
      <c r="P143" s="11">
        <f t="shared" si="19"/>
        <v>181054324.33032614</v>
      </c>
      <c r="Q143" s="13">
        <f t="shared" si="15"/>
        <v>5.2496536554201639E-2</v>
      </c>
      <c r="R143" s="11">
        <f>'Schools block'!S162</f>
        <v>153029060.7428962</v>
      </c>
      <c r="S143" s="11">
        <f>'High needs'!T153</f>
        <v>26759039.484553844</v>
      </c>
      <c r="T143" s="11">
        <f>CSSB!T153</f>
        <v>2542199.8929919424</v>
      </c>
      <c r="U143" s="11">
        <f t="shared" si="20"/>
        <v>182330300.12044197</v>
      </c>
      <c r="V143" s="12">
        <f t="shared" si="16"/>
        <v>5.9913979384088156E-2</v>
      </c>
    </row>
    <row r="144" spans="1:22" s="17" customFormat="1" ht="15" customHeight="1" x14ac:dyDescent="0.2">
      <c r="A144" s="15" t="s">
        <v>203</v>
      </c>
      <c r="B144" s="16">
        <v>860</v>
      </c>
      <c r="C144" s="15" t="s">
        <v>211</v>
      </c>
      <c r="D144" s="11">
        <f>'Schools block'!H163</f>
        <v>458021031.19938153</v>
      </c>
      <c r="E144" s="11">
        <f>'High needs'!F154</f>
        <v>71313198.058132321</v>
      </c>
      <c r="F144" s="11">
        <f>CSSB!F154</f>
        <v>6353854.7318417076</v>
      </c>
      <c r="G144" s="11">
        <f t="shared" si="17"/>
        <v>535688083.98935556</v>
      </c>
      <c r="H144" s="11">
        <f>'Schools block'!K163</f>
        <v>467511571.3113904</v>
      </c>
      <c r="I144" s="11">
        <f>'High needs'!J154</f>
        <v>73073236.062213063</v>
      </c>
      <c r="J144" s="11">
        <f>CSSB!J154</f>
        <v>6433826.2124557886</v>
      </c>
      <c r="K144" s="11">
        <f t="shared" si="18"/>
        <v>547018633.58605921</v>
      </c>
      <c r="L144" s="13">
        <f t="shared" ref="L144:L165" si="21">(K144-G144)/G144</f>
        <v>2.1151393759449001E-2</v>
      </c>
      <c r="M144" s="11">
        <f>'Schools block'!O163</f>
        <v>473428996.39340365</v>
      </c>
      <c r="N144" s="11">
        <f>'High needs'!O154</f>
        <v>74928713.044079453</v>
      </c>
      <c r="O144" s="11">
        <f>CSSB!O154</f>
        <v>6503050.5271636937</v>
      </c>
      <c r="P144" s="11">
        <f t="shared" si="19"/>
        <v>554860759.96464682</v>
      </c>
      <c r="Q144" s="13">
        <f t="shared" ref="Q144:Q165" si="22">(P144-G144)/G144</f>
        <v>3.5790745675187023E-2</v>
      </c>
      <c r="R144" s="11">
        <f>'Schools block'!S163</f>
        <v>474614654.25873625</v>
      </c>
      <c r="S144" s="11">
        <f>'High needs'!T154</f>
        <v>76086994.857762203</v>
      </c>
      <c r="T144" s="11">
        <f>CSSB!T154</f>
        <v>6578809.6357940324</v>
      </c>
      <c r="U144" s="11">
        <f t="shared" si="20"/>
        <v>557280458.75229251</v>
      </c>
      <c r="V144" s="12">
        <f t="shared" ref="V144:V165" si="23">(U144-G144)/G144</f>
        <v>4.0307737671024996E-2</v>
      </c>
    </row>
    <row r="145" spans="1:22" s="17" customFormat="1" ht="15" customHeight="1" x14ac:dyDescent="0.2">
      <c r="A145" s="15" t="s">
        <v>203</v>
      </c>
      <c r="B145" s="16">
        <v>861</v>
      </c>
      <c r="C145" s="15" t="s">
        <v>212</v>
      </c>
      <c r="D145" s="11">
        <f>'Schools block'!H164</f>
        <v>154878497.26686007</v>
      </c>
      <c r="E145" s="11">
        <f>'High needs'!F155</f>
        <v>29493036.99861303</v>
      </c>
      <c r="F145" s="11">
        <f>CSSB!F155</f>
        <v>5412932.9856343679</v>
      </c>
      <c r="G145" s="11">
        <f t="shared" ref="G145:G165" si="24">D145+E145+F145</f>
        <v>189784467.25110745</v>
      </c>
      <c r="H145" s="11">
        <f>'Schools block'!K164</f>
        <v>158797290.59216475</v>
      </c>
      <c r="I145" s="11">
        <f>'High needs'!J155</f>
        <v>30467984.619834322</v>
      </c>
      <c r="J145" s="11">
        <f>CSSB!J155</f>
        <v>5380994.2609935086</v>
      </c>
      <c r="K145" s="11">
        <f t="shared" ref="K145:K165" si="25">J145+I145+H145</f>
        <v>194646269.4729926</v>
      </c>
      <c r="L145" s="13">
        <f t="shared" si="21"/>
        <v>2.5617492792244168E-2</v>
      </c>
      <c r="M145" s="11">
        <f>'Schools block'!O164</f>
        <v>161226427.35537118</v>
      </c>
      <c r="N145" s="11">
        <f>'High needs'!O155</f>
        <v>30509630.688260972</v>
      </c>
      <c r="O145" s="11">
        <f>CSSB!O155</f>
        <v>5349854.004468671</v>
      </c>
      <c r="P145" s="11">
        <f t="shared" ref="P145:P165" si="26">M145+N145+O145</f>
        <v>197085912.04810083</v>
      </c>
      <c r="Q145" s="13">
        <f t="shared" si="22"/>
        <v>3.8472299144126976E-2</v>
      </c>
      <c r="R145" s="11">
        <f>'Schools block'!S164</f>
        <v>161444326.42728731</v>
      </c>
      <c r="S145" s="11">
        <f>'High needs'!T155</f>
        <v>30509630.688260972</v>
      </c>
      <c r="T145" s="11">
        <f>CSSB!T155</f>
        <v>5284506.1206933213</v>
      </c>
      <c r="U145" s="11">
        <f t="shared" ref="U145:U165" si="27">R145+S145+T145</f>
        <v>197238463.23624161</v>
      </c>
      <c r="V145" s="12">
        <f t="shared" si="23"/>
        <v>3.9276111965852456E-2</v>
      </c>
    </row>
    <row r="146" spans="1:22" s="17" customFormat="1" ht="15" customHeight="1" x14ac:dyDescent="0.2">
      <c r="A146" s="15" t="s">
        <v>203</v>
      </c>
      <c r="B146" s="16">
        <v>894</v>
      </c>
      <c r="C146" s="15" t="s">
        <v>213</v>
      </c>
      <c r="D146" s="11">
        <f>'Schools block'!H165</f>
        <v>106025570.52925201</v>
      </c>
      <c r="E146" s="11">
        <f>'High needs'!F156</f>
        <v>20526192.872876488</v>
      </c>
      <c r="F146" s="11">
        <f>CSSB!F156</f>
        <v>1085351</v>
      </c>
      <c r="G146" s="11">
        <f t="shared" si="24"/>
        <v>127637114.40212849</v>
      </c>
      <c r="H146" s="11">
        <f>'Schools block'!K165</f>
        <v>108938345.28754266</v>
      </c>
      <c r="I146" s="11">
        <f>'High needs'!J156</f>
        <v>21111047.956614062</v>
      </c>
      <c r="J146" s="11">
        <f>CSSB!J156</f>
        <v>1058842.2250000001</v>
      </c>
      <c r="K146" s="11">
        <f t="shared" si="25"/>
        <v>131108235.46915671</v>
      </c>
      <c r="L146" s="13">
        <f t="shared" si="21"/>
        <v>2.7195233011083647E-2</v>
      </c>
      <c r="M146" s="11">
        <f>'Schools block'!O165</f>
        <v>111933318.29303123</v>
      </c>
      <c r="N146" s="11">
        <f>'High needs'!O156</f>
        <v>21111148.28661406</v>
      </c>
      <c r="O146" s="11">
        <f>CSSB!O156</f>
        <v>1032996.1693750001</v>
      </c>
      <c r="P146" s="11">
        <f t="shared" si="26"/>
        <v>134077462.74902029</v>
      </c>
      <c r="Q146" s="13">
        <f t="shared" si="22"/>
        <v>5.0458272870390161E-2</v>
      </c>
      <c r="R146" s="11">
        <f>'Schools block'!S165</f>
        <v>113404536.82920925</v>
      </c>
      <c r="S146" s="11">
        <f>'High needs'!T156</f>
        <v>21111148.28661406</v>
      </c>
      <c r="T146" s="11">
        <f>CSSB!T156</f>
        <v>821128.64947149402</v>
      </c>
      <c r="U146" s="11">
        <f t="shared" si="27"/>
        <v>135336813.76529482</v>
      </c>
      <c r="V146" s="12">
        <f t="shared" si="23"/>
        <v>6.0324925075538466E-2</v>
      </c>
    </row>
    <row r="147" spans="1:22" s="17" customFormat="1" ht="15" customHeight="1" x14ac:dyDescent="0.2">
      <c r="A147" s="15" t="s">
        <v>203</v>
      </c>
      <c r="B147" s="16">
        <v>335</v>
      </c>
      <c r="C147" s="15" t="s">
        <v>214</v>
      </c>
      <c r="D147" s="11">
        <f>'Schools block'!H166</f>
        <v>198598142.16059527</v>
      </c>
      <c r="E147" s="11">
        <f>'High needs'!F157</f>
        <v>29533109.845001545</v>
      </c>
      <c r="F147" s="11">
        <f>CSSB!F157</f>
        <v>1280000</v>
      </c>
      <c r="G147" s="11">
        <f t="shared" si="24"/>
        <v>229411252.00559682</v>
      </c>
      <c r="H147" s="11">
        <f>'Schools block'!K166</f>
        <v>201316192.94447747</v>
      </c>
      <c r="I147" s="11">
        <f>'High needs'!J157</f>
        <v>30521281.651840385</v>
      </c>
      <c r="J147" s="11">
        <f>CSSB!J157</f>
        <v>1311397.6020895625</v>
      </c>
      <c r="K147" s="11">
        <f t="shared" si="25"/>
        <v>233148872.19840741</v>
      </c>
      <c r="L147" s="13">
        <f t="shared" si="21"/>
        <v>1.6292226994687298E-2</v>
      </c>
      <c r="M147" s="11">
        <f>'Schools block'!O166</f>
        <v>202466815.88176867</v>
      </c>
      <c r="N147" s="11">
        <f>'High needs'!O157</f>
        <v>31364536.091201644</v>
      </c>
      <c r="O147" s="11">
        <f>CSSB!O157</f>
        <v>1338575.7594955761</v>
      </c>
      <c r="P147" s="11">
        <f t="shared" si="26"/>
        <v>235169927.73246589</v>
      </c>
      <c r="Q147" s="13">
        <f t="shared" si="22"/>
        <v>2.5101975934155946E-2</v>
      </c>
      <c r="R147" s="11">
        <f>'Schools block'!S166</f>
        <v>202565601.62923107</v>
      </c>
      <c r="S147" s="11">
        <f>'High needs'!T157</f>
        <v>33740825.593216226</v>
      </c>
      <c r="T147" s="11">
        <f>CSSB!T157</f>
        <v>1471105.3032058929</v>
      </c>
      <c r="U147" s="11">
        <f t="shared" si="27"/>
        <v>237777532.52565318</v>
      </c>
      <c r="V147" s="12">
        <f t="shared" si="23"/>
        <v>3.6468483768408444E-2</v>
      </c>
    </row>
    <row r="148" spans="1:22" s="17" customFormat="1" ht="15" customHeight="1" x14ac:dyDescent="0.2">
      <c r="A148" s="15" t="s">
        <v>203</v>
      </c>
      <c r="B148" s="16">
        <v>937</v>
      </c>
      <c r="C148" s="15" t="s">
        <v>215</v>
      </c>
      <c r="D148" s="11">
        <f>'Schools block'!H167</f>
        <v>304552698.72090423</v>
      </c>
      <c r="E148" s="11">
        <f>'High needs'!F158</f>
        <v>59151547.769532025</v>
      </c>
      <c r="F148" s="11">
        <f>CSSB!F158</f>
        <v>4446180.01</v>
      </c>
      <c r="G148" s="11">
        <f t="shared" si="24"/>
        <v>368150426.50043625</v>
      </c>
      <c r="H148" s="11">
        <f>'Schools block'!K167</f>
        <v>310861988.0001995</v>
      </c>
      <c r="I148" s="11">
        <f>'High needs'!J158</f>
        <v>59648140.329399854</v>
      </c>
      <c r="J148" s="11">
        <f>CSSB!J158</f>
        <v>4374972.7434999999</v>
      </c>
      <c r="K148" s="11">
        <f t="shared" si="25"/>
        <v>374885101.07309937</v>
      </c>
      <c r="L148" s="13">
        <f t="shared" si="21"/>
        <v>1.8293268424762095E-2</v>
      </c>
      <c r="M148" s="11">
        <f>'Schools block'!O167</f>
        <v>314855594.20673031</v>
      </c>
      <c r="N148" s="11">
        <f>'High needs'!O158</f>
        <v>59916078.752028659</v>
      </c>
      <c r="O148" s="11">
        <f>CSSB!O158</f>
        <v>4305545.6586624999</v>
      </c>
      <c r="P148" s="11">
        <f t="shared" si="26"/>
        <v>379077218.61742145</v>
      </c>
      <c r="Q148" s="13">
        <f t="shared" si="22"/>
        <v>2.9680237561730095E-2</v>
      </c>
      <c r="R148" s="11">
        <f>'Schools block'!S167</f>
        <v>316100475.37301737</v>
      </c>
      <c r="S148" s="11">
        <f>'High needs'!T158</f>
        <v>59916078.752028659</v>
      </c>
      <c r="T148" s="11">
        <f>CSSB!T158</f>
        <v>3893770.6536979037</v>
      </c>
      <c r="U148" s="11">
        <f t="shared" si="27"/>
        <v>379910324.77874392</v>
      </c>
      <c r="V148" s="12">
        <f t="shared" si="23"/>
        <v>3.1943187979149988E-2</v>
      </c>
    </row>
    <row r="149" spans="1:22" s="17" customFormat="1" ht="15" customHeight="1" x14ac:dyDescent="0.2">
      <c r="A149" s="15" t="s">
        <v>203</v>
      </c>
      <c r="B149" s="16">
        <v>336</v>
      </c>
      <c r="C149" s="15" t="s">
        <v>216</v>
      </c>
      <c r="D149" s="11">
        <f>'Schools block'!H168</f>
        <v>173088641.08176494</v>
      </c>
      <c r="E149" s="11">
        <f>'High needs'!F159</f>
        <v>32534647.920206659</v>
      </c>
      <c r="F149" s="11">
        <f>CSSB!F159</f>
        <v>1902000</v>
      </c>
      <c r="G149" s="11">
        <f t="shared" si="24"/>
        <v>207525289.0019716</v>
      </c>
      <c r="H149" s="11">
        <f>'Schools block'!K168</f>
        <v>176514402.97250575</v>
      </c>
      <c r="I149" s="11">
        <f>'High needs'!J159</f>
        <v>33622496.170630433</v>
      </c>
      <c r="J149" s="11">
        <f>CSSB!J159</f>
        <v>1930869.6148037687</v>
      </c>
      <c r="K149" s="11">
        <f t="shared" si="25"/>
        <v>212067768.75793993</v>
      </c>
      <c r="L149" s="13">
        <f t="shared" si="21"/>
        <v>2.188880101222351E-2</v>
      </c>
      <c r="M149" s="11">
        <f>'Schools block'!O168</f>
        <v>179041573.66962096</v>
      </c>
      <c r="N149" s="11">
        <f>'High needs'!O159</f>
        <v>34279192.548165053</v>
      </c>
      <c r="O149" s="11">
        <f>CSSB!O159</f>
        <v>1955859.5147696845</v>
      </c>
      <c r="P149" s="11">
        <f t="shared" si="26"/>
        <v>215276625.73255569</v>
      </c>
      <c r="Q149" s="13">
        <f t="shared" si="22"/>
        <v>3.7351287488198333E-2</v>
      </c>
      <c r="R149" s="11">
        <f>'Schools block'!S168</f>
        <v>180997974.71510467</v>
      </c>
      <c r="S149" s="11">
        <f>'High needs'!T159</f>
        <v>34279192.548165053</v>
      </c>
      <c r="T149" s="11">
        <f>CSSB!T159</f>
        <v>2006596.528082581</v>
      </c>
      <c r="U149" s="11">
        <f t="shared" si="27"/>
        <v>217283763.7913523</v>
      </c>
      <c r="V149" s="12">
        <f t="shared" si="23"/>
        <v>4.7023063243574081E-2</v>
      </c>
    </row>
    <row r="150" spans="1:22" s="17" customFormat="1" ht="15" customHeight="1" x14ac:dyDescent="0.2">
      <c r="A150" s="15" t="s">
        <v>203</v>
      </c>
      <c r="B150" s="16">
        <v>885</v>
      </c>
      <c r="C150" s="15" t="s">
        <v>217</v>
      </c>
      <c r="D150" s="11">
        <f>'Schools block'!H169</f>
        <v>304568614.30169529</v>
      </c>
      <c r="E150" s="11">
        <f>'High needs'!F160</f>
        <v>47353030.047000617</v>
      </c>
      <c r="F150" s="11">
        <f>CSSB!F160</f>
        <v>3796000</v>
      </c>
      <c r="G150" s="11">
        <f t="shared" si="24"/>
        <v>355717644.34869587</v>
      </c>
      <c r="H150" s="11">
        <f>'Schools block'!K169</f>
        <v>311840305.57672644</v>
      </c>
      <c r="I150" s="11">
        <f>'High needs'!J160</f>
        <v>48715770.312857278</v>
      </c>
      <c r="J150" s="11">
        <f>CSSB!J160</f>
        <v>3741627.308633876</v>
      </c>
      <c r="K150" s="11">
        <f t="shared" si="25"/>
        <v>364297703.19821757</v>
      </c>
      <c r="L150" s="13">
        <f t="shared" si="21"/>
        <v>2.4120419624478921E-2</v>
      </c>
      <c r="M150" s="11">
        <f>'Schools block'!O169</f>
        <v>315772203.22552323</v>
      </c>
      <c r="N150" s="11">
        <f>'High needs'!O160</f>
        <v>50017624.572242998</v>
      </c>
      <c r="O150" s="11">
        <f>CSSB!O160</f>
        <v>3741627.308633876</v>
      </c>
      <c r="P150" s="11">
        <f t="shared" si="26"/>
        <v>369531455.10640007</v>
      </c>
      <c r="Q150" s="13">
        <f t="shared" si="22"/>
        <v>3.8833639481102231E-2</v>
      </c>
      <c r="R150" s="11">
        <f>'Schools block'!S169</f>
        <v>316414352.67912567</v>
      </c>
      <c r="S150" s="11">
        <f>'High needs'!T160</f>
        <v>50799231.556883119</v>
      </c>
      <c r="T150" s="11">
        <f>CSSB!T160</f>
        <v>3741627.308633876</v>
      </c>
      <c r="U150" s="11">
        <f t="shared" si="27"/>
        <v>370955211.54464263</v>
      </c>
      <c r="V150" s="12">
        <f t="shared" si="23"/>
        <v>4.2836129829449704E-2</v>
      </c>
    </row>
    <row r="151" spans="1:22" s="17" customFormat="1" ht="15" customHeight="1" x14ac:dyDescent="0.2">
      <c r="A151" s="15" t="s">
        <v>218</v>
      </c>
      <c r="B151" s="16">
        <v>370</v>
      </c>
      <c r="C151" s="15" t="s">
        <v>219</v>
      </c>
      <c r="D151" s="11">
        <f>'Schools block'!H170</f>
        <v>135958418.48742464</v>
      </c>
      <c r="E151" s="11">
        <f>'High needs'!F161</f>
        <v>21199745.308536243</v>
      </c>
      <c r="F151" s="11">
        <f>CSSB!F161</f>
        <v>1801821</v>
      </c>
      <c r="G151" s="11">
        <f t="shared" si="24"/>
        <v>158959984.79596087</v>
      </c>
      <c r="H151" s="11">
        <f>'Schools block'!K170</f>
        <v>140950041.93954381</v>
      </c>
      <c r="I151" s="11">
        <f>'High needs'!J161</f>
        <v>21901948.797085036</v>
      </c>
      <c r="J151" s="11">
        <f>CSSB!J161</f>
        <v>1825250.9170420696</v>
      </c>
      <c r="K151" s="11">
        <f t="shared" si="25"/>
        <v>164677241.65367091</v>
      </c>
      <c r="L151" s="13">
        <f t="shared" si="21"/>
        <v>3.5966641951108866E-2</v>
      </c>
      <c r="M151" s="11">
        <f>'Schools block'!O170</f>
        <v>144494779.81289446</v>
      </c>
      <c r="N151" s="11">
        <f>'High needs'!O161</f>
        <v>22509567.260997586</v>
      </c>
      <c r="O151" s="11">
        <f>CSSB!O161</f>
        <v>1845532.1465309574</v>
      </c>
      <c r="P151" s="11">
        <f t="shared" si="26"/>
        <v>168849879.22042301</v>
      </c>
      <c r="Q151" s="13">
        <f t="shared" si="22"/>
        <v>6.2216251701059794E-2</v>
      </c>
      <c r="R151" s="11">
        <f>'Schools block'!S170</f>
        <v>148246353.38215348</v>
      </c>
      <c r="S151" s="11">
        <f>'High needs'!T161</f>
        <v>24163229.7386836</v>
      </c>
      <c r="T151" s="11">
        <f>CSSB!T161</f>
        <v>1883245.1285177944</v>
      </c>
      <c r="U151" s="11">
        <f t="shared" si="27"/>
        <v>174292828.2493549</v>
      </c>
      <c r="V151" s="12">
        <f t="shared" si="23"/>
        <v>9.6457252893393769E-2</v>
      </c>
    </row>
    <row r="152" spans="1:22" s="17" customFormat="1" ht="15" customHeight="1" x14ac:dyDescent="0.2">
      <c r="A152" s="15" t="s">
        <v>218</v>
      </c>
      <c r="B152" s="16">
        <v>380</v>
      </c>
      <c r="C152" s="15" t="s">
        <v>220</v>
      </c>
      <c r="D152" s="11">
        <f>'Schools block'!H171</f>
        <v>406793610.46556264</v>
      </c>
      <c r="E152" s="11">
        <f>'High needs'!F162</f>
        <v>63840110.341158926</v>
      </c>
      <c r="F152" s="11">
        <f>CSSB!F162</f>
        <v>2772445.7110346514</v>
      </c>
      <c r="G152" s="11">
        <f t="shared" si="24"/>
        <v>473406166.51775622</v>
      </c>
      <c r="H152" s="11">
        <f>'Schools block'!K171</f>
        <v>411348860.45122135</v>
      </c>
      <c r="I152" s="11">
        <f>'High needs'!J162</f>
        <v>65642992.890515581</v>
      </c>
      <c r="J152" s="11">
        <f>CSSB!J162</f>
        <v>2831416.4992278563</v>
      </c>
      <c r="K152" s="11">
        <f t="shared" si="25"/>
        <v>479823269.84096479</v>
      </c>
      <c r="L152" s="13">
        <f t="shared" si="21"/>
        <v>1.3555174767601768E-2</v>
      </c>
      <c r="M152" s="11">
        <f>'Schools block'!O171</f>
        <v>413273115.87922889</v>
      </c>
      <c r="N152" s="11">
        <f>'High needs'!O162</f>
        <v>67467224.587872073</v>
      </c>
      <c r="O152" s="11">
        <f>CSSB!O162</f>
        <v>2882462.351688175</v>
      </c>
      <c r="P152" s="11">
        <f t="shared" si="26"/>
        <v>483622802.81878912</v>
      </c>
      <c r="Q152" s="13">
        <f t="shared" si="22"/>
        <v>2.1581122139121316E-2</v>
      </c>
      <c r="R152" s="11">
        <f>'Schools block'!S171</f>
        <v>413316159.87526679</v>
      </c>
      <c r="S152" s="11">
        <f>'High needs'!T162</f>
        <v>71317188.556150034</v>
      </c>
      <c r="T152" s="11">
        <f>CSSB!T162</f>
        <v>3263770.2733718143</v>
      </c>
      <c r="U152" s="11">
        <f t="shared" si="27"/>
        <v>487897118.70478863</v>
      </c>
      <c r="V152" s="12">
        <f t="shared" si="23"/>
        <v>3.0609977672288905E-2</v>
      </c>
    </row>
    <row r="153" spans="1:22" s="17" customFormat="1" ht="15" customHeight="1" x14ac:dyDescent="0.2">
      <c r="A153" s="15" t="s">
        <v>218</v>
      </c>
      <c r="B153" s="16">
        <v>381</v>
      </c>
      <c r="C153" s="15" t="s">
        <v>221</v>
      </c>
      <c r="D153" s="11">
        <f>'Schools block'!H172</f>
        <v>142572891.41414011</v>
      </c>
      <c r="E153" s="11">
        <f>'High needs'!F163</f>
        <v>17576929.682637572</v>
      </c>
      <c r="F153" s="11">
        <f>CSSB!F163</f>
        <v>2730000</v>
      </c>
      <c r="G153" s="11">
        <f t="shared" si="24"/>
        <v>162879821.09677768</v>
      </c>
      <c r="H153" s="11">
        <f>'Schools block'!K172</f>
        <v>145684979.62249544</v>
      </c>
      <c r="I153" s="11">
        <f>'High needs'!J163</f>
        <v>18109057.795939703</v>
      </c>
      <c r="J153" s="11">
        <f>CSSB!J163</f>
        <v>2751588.8129267725</v>
      </c>
      <c r="K153" s="11">
        <f t="shared" si="25"/>
        <v>166545626.23136193</v>
      </c>
      <c r="L153" s="13">
        <f t="shared" si="21"/>
        <v>2.250619573314825E-2</v>
      </c>
      <c r="M153" s="11">
        <f>'Schools block'!O172</f>
        <v>147468537.11378154</v>
      </c>
      <c r="N153" s="11">
        <f>'High needs'!O163</f>
        <v>18619379.820598874</v>
      </c>
      <c r="O153" s="11">
        <f>CSSB!O163</f>
        <v>2751588.8129267725</v>
      </c>
      <c r="P153" s="11">
        <f t="shared" si="26"/>
        <v>168839505.74730718</v>
      </c>
      <c r="Q153" s="13">
        <f t="shared" si="22"/>
        <v>3.6589459703473402E-2</v>
      </c>
      <c r="R153" s="11">
        <f>'Schools block'!S172</f>
        <v>147617027.70429683</v>
      </c>
      <c r="S153" s="11">
        <f>'High needs'!T163</f>
        <v>19569376.689761091</v>
      </c>
      <c r="T153" s="11">
        <f>CSSB!T163</f>
        <v>2751588.8129267725</v>
      </c>
      <c r="U153" s="11">
        <f t="shared" si="27"/>
        <v>169937993.2069847</v>
      </c>
      <c r="V153" s="12">
        <f t="shared" si="23"/>
        <v>4.3333619000068116E-2</v>
      </c>
    </row>
    <row r="154" spans="1:22" s="17" customFormat="1" ht="15" customHeight="1" x14ac:dyDescent="0.2">
      <c r="A154" s="15" t="s">
        <v>218</v>
      </c>
      <c r="B154" s="16">
        <v>371</v>
      </c>
      <c r="C154" s="15" t="s">
        <v>222</v>
      </c>
      <c r="D154" s="11">
        <f>'Schools block'!H173</f>
        <v>186575383.1676999</v>
      </c>
      <c r="E154" s="11">
        <f>'High needs'!F164</f>
        <v>28872558.97769098</v>
      </c>
      <c r="F154" s="11">
        <f>CSSB!F164</f>
        <v>1513000</v>
      </c>
      <c r="G154" s="11">
        <f t="shared" si="24"/>
        <v>216960942.14539087</v>
      </c>
      <c r="H154" s="11">
        <f>'Schools block'!K173</f>
        <v>189903724.77023917</v>
      </c>
      <c r="I154" s="11">
        <f>'High needs'!J164</f>
        <v>29689575.706280477</v>
      </c>
      <c r="J154" s="11">
        <f>CSSB!J164</f>
        <v>1545863.8347153233</v>
      </c>
      <c r="K154" s="11">
        <f t="shared" si="25"/>
        <v>221139164.31123498</v>
      </c>
      <c r="L154" s="13">
        <f t="shared" si="21"/>
        <v>1.9257946266863935E-2</v>
      </c>
      <c r="M154" s="11">
        <f>'Schools block'!O173</f>
        <v>192050161.78316018</v>
      </c>
      <c r="N154" s="11">
        <f>'High needs'!O164</f>
        <v>30517544.577468891</v>
      </c>
      <c r="O154" s="11">
        <f>CSSB!O164</f>
        <v>1566294.9857567681</v>
      </c>
      <c r="P154" s="11">
        <f t="shared" si="26"/>
        <v>224134001.34638584</v>
      </c>
      <c r="Q154" s="13">
        <f t="shared" si="22"/>
        <v>3.3061523102108054E-2</v>
      </c>
      <c r="R154" s="11">
        <f>'Schools block'!S173</f>
        <v>193329988.72770092</v>
      </c>
      <c r="S154" s="11">
        <f>'High needs'!T164</f>
        <v>31621214.393590096</v>
      </c>
      <c r="T154" s="11">
        <f>CSSB!T164</f>
        <v>1566294.9857567681</v>
      </c>
      <c r="U154" s="11">
        <f t="shared" si="27"/>
        <v>226517498.10704777</v>
      </c>
      <c r="V154" s="12">
        <f t="shared" si="23"/>
        <v>4.4047356483420945E-2</v>
      </c>
    </row>
    <row r="155" spans="1:22" s="17" customFormat="1" ht="15" customHeight="1" x14ac:dyDescent="0.2">
      <c r="A155" s="15" t="s">
        <v>218</v>
      </c>
      <c r="B155" s="16">
        <v>811</v>
      </c>
      <c r="C155" s="15" t="s">
        <v>223</v>
      </c>
      <c r="D155" s="11">
        <f>'Schools block'!H174</f>
        <v>175282003.75958198</v>
      </c>
      <c r="E155" s="11">
        <f>'High needs'!F165</f>
        <v>21526496</v>
      </c>
      <c r="F155" s="11">
        <f>CSSB!F165</f>
        <v>2152430.0000000005</v>
      </c>
      <c r="G155" s="11">
        <f t="shared" si="24"/>
        <v>198960929.75958198</v>
      </c>
      <c r="H155" s="11">
        <f>'Schools block'!K174</f>
        <v>180172382.17891452</v>
      </c>
      <c r="I155" s="11">
        <f>'High needs'!J165</f>
        <v>22124372.716564544</v>
      </c>
      <c r="J155" s="11">
        <f>CSSB!J165</f>
        <v>2115059.0000000005</v>
      </c>
      <c r="K155" s="11">
        <f t="shared" si="25"/>
        <v>204411813.89547905</v>
      </c>
      <c r="L155" s="13">
        <f t="shared" si="21"/>
        <v>2.7396756451046667E-2</v>
      </c>
      <c r="M155" s="11">
        <f>'Schools block'!O174</f>
        <v>184122188.37275982</v>
      </c>
      <c r="N155" s="11">
        <f>'High needs'!O165</f>
        <v>22751563.89806148</v>
      </c>
      <c r="O155" s="11">
        <f>CSSB!O165</f>
        <v>2078622.2750000008</v>
      </c>
      <c r="P155" s="11">
        <f t="shared" si="26"/>
        <v>208952374.54582131</v>
      </c>
      <c r="Q155" s="13">
        <f t="shared" si="22"/>
        <v>5.0218124725857828E-2</v>
      </c>
      <c r="R155" s="11">
        <f>'Schools block'!S174</f>
        <v>184689828.81263667</v>
      </c>
      <c r="S155" s="11">
        <f>'High needs'!T165</f>
        <v>23752642.052749529</v>
      </c>
      <c r="T155" s="11">
        <f>CSSB!T165</f>
        <v>1947839.9549386669</v>
      </c>
      <c r="U155" s="11">
        <f t="shared" si="27"/>
        <v>210390310.82032487</v>
      </c>
      <c r="V155" s="12">
        <f t="shared" si="23"/>
        <v>5.7445354093156799E-2</v>
      </c>
    </row>
    <row r="156" spans="1:22" s="17" customFormat="1" ht="15" customHeight="1" x14ac:dyDescent="0.2">
      <c r="A156" s="15" t="s">
        <v>218</v>
      </c>
      <c r="B156" s="16">
        <v>810</v>
      </c>
      <c r="C156" s="15" t="s">
        <v>224</v>
      </c>
      <c r="D156" s="11">
        <f>'Schools block'!H175</f>
        <v>164942054.17892984</v>
      </c>
      <c r="E156" s="11">
        <f>'High needs'!F166</f>
        <v>27369000</v>
      </c>
      <c r="F156" s="11">
        <f>CSSB!F166</f>
        <v>2901000</v>
      </c>
      <c r="G156" s="11">
        <f t="shared" si="24"/>
        <v>195212054.17892984</v>
      </c>
      <c r="H156" s="11">
        <f>'Schools block'!K175</f>
        <v>168329622.52125818</v>
      </c>
      <c r="I156" s="11">
        <f>'High needs'!J166</f>
        <v>28264768.872592997</v>
      </c>
      <c r="J156" s="11">
        <f>CSSB!J166</f>
        <v>2857250</v>
      </c>
      <c r="K156" s="11">
        <f t="shared" si="25"/>
        <v>199451641.39385116</v>
      </c>
      <c r="L156" s="13">
        <f t="shared" si="21"/>
        <v>2.17178556557545E-2</v>
      </c>
      <c r="M156" s="11">
        <f>'Schools block'!O175</f>
        <v>170907610.21031535</v>
      </c>
      <c r="N156" s="11">
        <f>'High needs'!O166</f>
        <v>29038911.93877079</v>
      </c>
      <c r="O156" s="11">
        <f>CSSB!O166</f>
        <v>2814593.75</v>
      </c>
      <c r="P156" s="11">
        <f t="shared" si="26"/>
        <v>202761115.89908615</v>
      </c>
      <c r="Q156" s="13">
        <f t="shared" si="22"/>
        <v>3.8671083872909309E-2</v>
      </c>
      <c r="R156" s="11">
        <f>'Schools block'!S175</f>
        <v>172209845.37827393</v>
      </c>
      <c r="S156" s="11">
        <f>'High needs'!T166</f>
        <v>30219099.458898023</v>
      </c>
      <c r="T156" s="11">
        <f>CSSB!T166</f>
        <v>2344936.4843331655</v>
      </c>
      <c r="U156" s="11">
        <f t="shared" si="27"/>
        <v>204773881.32150513</v>
      </c>
      <c r="V156" s="12">
        <f t="shared" si="23"/>
        <v>4.8981745429567569E-2</v>
      </c>
    </row>
    <row r="157" spans="1:22" s="17" customFormat="1" ht="15" customHeight="1" x14ac:dyDescent="0.2">
      <c r="A157" s="15" t="s">
        <v>218</v>
      </c>
      <c r="B157" s="16">
        <v>382</v>
      </c>
      <c r="C157" s="15" t="s">
        <v>225</v>
      </c>
      <c r="D157" s="11">
        <f>'Schools block'!H176</f>
        <v>282444863.39027214</v>
      </c>
      <c r="E157" s="11">
        <f>'High needs'!F167</f>
        <v>33624536.616717793</v>
      </c>
      <c r="F157" s="11">
        <f>CSSB!F167</f>
        <v>2365900</v>
      </c>
      <c r="G157" s="11">
        <f t="shared" si="24"/>
        <v>318435300.00698996</v>
      </c>
      <c r="H157" s="11">
        <f>'Schools block'!K176</f>
        <v>284124824.42840308</v>
      </c>
      <c r="I157" s="11">
        <f>'High needs'!J167</f>
        <v>34683957.588759519</v>
      </c>
      <c r="J157" s="11">
        <f>CSSB!J167</f>
        <v>2311012.5</v>
      </c>
      <c r="K157" s="11">
        <f t="shared" si="25"/>
        <v>321119794.51716262</v>
      </c>
      <c r="L157" s="13">
        <f t="shared" si="21"/>
        <v>8.4302667138779468E-3</v>
      </c>
      <c r="M157" s="11">
        <f>'Schools block'!O176</f>
        <v>285468877.96146744</v>
      </c>
      <c r="N157" s="11">
        <f>'High needs'!O167</f>
        <v>35640874.303027838</v>
      </c>
      <c r="O157" s="11">
        <f>CSSB!O167</f>
        <v>2257497.1875</v>
      </c>
      <c r="P157" s="11">
        <f t="shared" si="26"/>
        <v>323367249.45199525</v>
      </c>
      <c r="Q157" s="13">
        <f t="shared" si="22"/>
        <v>1.5488073856438142E-2</v>
      </c>
      <c r="R157" s="11">
        <f>'Schools block'!S176</f>
        <v>285482847.34124392</v>
      </c>
      <c r="S157" s="11">
        <f>'High needs'!T167</f>
        <v>40647881.259445295</v>
      </c>
      <c r="T157" s="11">
        <f>CSSB!T167</f>
        <v>2136342.5177526996</v>
      </c>
      <c r="U157" s="11">
        <f t="shared" si="27"/>
        <v>328267071.11844194</v>
      </c>
      <c r="V157" s="12">
        <f t="shared" si="23"/>
        <v>3.0875255071394932E-2</v>
      </c>
    </row>
    <row r="158" spans="1:22" s="17" customFormat="1" ht="15" customHeight="1" x14ac:dyDescent="0.2">
      <c r="A158" s="15" t="s">
        <v>218</v>
      </c>
      <c r="B158" s="16">
        <v>383</v>
      </c>
      <c r="C158" s="15" t="s">
        <v>226</v>
      </c>
      <c r="D158" s="11">
        <f>'Schools block'!H177</f>
        <v>475896117.04821479</v>
      </c>
      <c r="E158" s="11">
        <f>'High needs'!F168</f>
        <v>63982975.450892001</v>
      </c>
      <c r="F158" s="11">
        <f>CSSB!F168</f>
        <v>5001100</v>
      </c>
      <c r="G158" s="11">
        <f t="shared" si="24"/>
        <v>544880192.49910676</v>
      </c>
      <c r="H158" s="11">
        <f>'Schools block'!K177</f>
        <v>486591376.59567553</v>
      </c>
      <c r="I158" s="11">
        <f>'High needs'!J168</f>
        <v>66337820.145383611</v>
      </c>
      <c r="J158" s="11">
        <f>CSSB!J168</f>
        <v>5084482.1214397177</v>
      </c>
      <c r="K158" s="11">
        <f t="shared" si="25"/>
        <v>558013678.86249888</v>
      </c>
      <c r="L158" s="13">
        <f t="shared" si="21"/>
        <v>2.4103438781936718E-2</v>
      </c>
      <c r="M158" s="11">
        <f>'Schools block'!O177</f>
        <v>492946725.49533772</v>
      </c>
      <c r="N158" s="11">
        <f>'High needs'!O168</f>
        <v>68165264.457293436</v>
      </c>
      <c r="O158" s="11">
        <f>CSSB!O168</f>
        <v>5156658.7295409255</v>
      </c>
      <c r="P158" s="11">
        <f t="shared" si="26"/>
        <v>566268648.68217206</v>
      </c>
      <c r="Q158" s="13">
        <f t="shared" si="22"/>
        <v>3.9253502838792143E-2</v>
      </c>
      <c r="R158" s="11">
        <f>'Schools block'!S177</f>
        <v>494673218.44564807</v>
      </c>
      <c r="S158" s="11">
        <f>'High needs'!T168</f>
        <v>73438465.120192781</v>
      </c>
      <c r="T158" s="11">
        <f>CSSB!T168</f>
        <v>5163165.6557762641</v>
      </c>
      <c r="U158" s="11">
        <f t="shared" si="27"/>
        <v>573274849.2216171</v>
      </c>
      <c r="V158" s="12">
        <f t="shared" si="23"/>
        <v>5.2111743303197587E-2</v>
      </c>
    </row>
    <row r="159" spans="1:22" s="17" customFormat="1" ht="15" customHeight="1" x14ac:dyDescent="0.2">
      <c r="A159" s="15" t="s">
        <v>218</v>
      </c>
      <c r="B159" s="16">
        <v>812</v>
      </c>
      <c r="C159" s="15" t="s">
        <v>227</v>
      </c>
      <c r="D159" s="11">
        <f>'Schools block'!H178</f>
        <v>98988052.001832753</v>
      </c>
      <c r="E159" s="11">
        <f>'High needs'!F169</f>
        <v>17110000</v>
      </c>
      <c r="F159" s="11">
        <f>CSSB!F169</f>
        <v>1454000</v>
      </c>
      <c r="G159" s="11">
        <f t="shared" si="24"/>
        <v>117552052.00183275</v>
      </c>
      <c r="H159" s="11">
        <f>'Schools block'!K178</f>
        <v>99922997.834293664</v>
      </c>
      <c r="I159" s="11">
        <f>'High needs'!J169</f>
        <v>17566190.037935212</v>
      </c>
      <c r="J159" s="11">
        <f>CSSB!J169</f>
        <v>1428500</v>
      </c>
      <c r="K159" s="11">
        <f t="shared" si="25"/>
        <v>118917687.87222888</v>
      </c>
      <c r="L159" s="13">
        <f t="shared" si="21"/>
        <v>1.1617286530862352E-2</v>
      </c>
      <c r="M159" s="11">
        <f>'Schools block'!O178</f>
        <v>100308042.77709216</v>
      </c>
      <c r="N159" s="11">
        <f>'High needs'!O169</f>
        <v>18050995.739073269</v>
      </c>
      <c r="O159" s="11">
        <f>CSSB!O169</f>
        <v>1403637.5</v>
      </c>
      <c r="P159" s="11">
        <f t="shared" si="26"/>
        <v>119762676.01616544</v>
      </c>
      <c r="Q159" s="13">
        <f t="shared" si="22"/>
        <v>1.8805490645949899E-2</v>
      </c>
      <c r="R159" s="11">
        <f>'Schools block'!S178</f>
        <v>100310061.69115655</v>
      </c>
      <c r="S159" s="11">
        <f>'High needs'!T169</f>
        <v>18090205.750665918</v>
      </c>
      <c r="T159" s="11">
        <f>CSSB!T169</f>
        <v>1138223.7802382745</v>
      </c>
      <c r="U159" s="11">
        <f t="shared" si="27"/>
        <v>119538491.22206074</v>
      </c>
      <c r="V159" s="12">
        <f t="shared" si="23"/>
        <v>1.6898379793463886E-2</v>
      </c>
    </row>
    <row r="160" spans="1:22" s="17" customFormat="1" ht="15" customHeight="1" x14ac:dyDescent="0.2">
      <c r="A160" s="15" t="s">
        <v>218</v>
      </c>
      <c r="B160" s="16">
        <v>813</v>
      </c>
      <c r="C160" s="15" t="s">
        <v>228</v>
      </c>
      <c r="D160" s="11">
        <f>'Schools block'!H179</f>
        <v>100451537.66380309</v>
      </c>
      <c r="E160" s="11">
        <f>'High needs'!F170</f>
        <v>15742246.895976501</v>
      </c>
      <c r="F160" s="11">
        <f>CSSB!F170</f>
        <v>1074083.0757982139</v>
      </c>
      <c r="G160" s="11">
        <f t="shared" si="24"/>
        <v>117267867.6355778</v>
      </c>
      <c r="H160" s="11">
        <f>'Schools block'!K179</f>
        <v>101967830.3500139</v>
      </c>
      <c r="I160" s="11">
        <f>'High needs'!J170</f>
        <v>16212815.171314303</v>
      </c>
      <c r="J160" s="11">
        <f>CSSB!J170</f>
        <v>1091310.3229810772</v>
      </c>
      <c r="K160" s="11">
        <f t="shared" si="25"/>
        <v>119271955.84430927</v>
      </c>
      <c r="L160" s="13">
        <f t="shared" si="21"/>
        <v>1.7089832442075154E-2</v>
      </c>
      <c r="M160" s="11">
        <f>'Schools block'!O179</f>
        <v>102895701.95218259</v>
      </c>
      <c r="N160" s="11">
        <f>'High needs'!O170</f>
        <v>16507776.165297193</v>
      </c>
      <c r="O160" s="11">
        <f>CSSB!O170</f>
        <v>1091310.3229810772</v>
      </c>
      <c r="P160" s="11">
        <f t="shared" si="26"/>
        <v>120494788.44046086</v>
      </c>
      <c r="Q160" s="13">
        <f t="shared" si="22"/>
        <v>2.7517519248418994E-2</v>
      </c>
      <c r="R160" s="11">
        <f>'Schools block'!S179</f>
        <v>103276272.94709834</v>
      </c>
      <c r="S160" s="11">
        <f>'High needs'!T170</f>
        <v>16507776.165297193</v>
      </c>
      <c r="T160" s="11">
        <f>CSSB!T170</f>
        <v>1091310.3229810772</v>
      </c>
      <c r="U160" s="11">
        <f t="shared" si="27"/>
        <v>120875359.43537661</v>
      </c>
      <c r="V160" s="12">
        <f t="shared" si="23"/>
        <v>3.0762832756620728E-2</v>
      </c>
    </row>
    <row r="161" spans="1:22" s="17" customFormat="1" ht="15" customHeight="1" x14ac:dyDescent="0.2">
      <c r="A161" s="15" t="s">
        <v>218</v>
      </c>
      <c r="B161" s="16">
        <v>815</v>
      </c>
      <c r="C161" s="15" t="s">
        <v>229</v>
      </c>
      <c r="D161" s="11">
        <f>'Schools block'!H180</f>
        <v>324428596.79498959</v>
      </c>
      <c r="E161" s="11">
        <f>'High needs'!F171</f>
        <v>47902000</v>
      </c>
      <c r="F161" s="11">
        <f>CSSB!F171</f>
        <v>4359586</v>
      </c>
      <c r="G161" s="11">
        <f t="shared" si="24"/>
        <v>376690182.79498959</v>
      </c>
      <c r="H161" s="11">
        <f>'Schools block'!K180</f>
        <v>331505009.72992492</v>
      </c>
      <c r="I161" s="11">
        <f>'High needs'!J171</f>
        <v>48043707.317543894</v>
      </c>
      <c r="J161" s="11">
        <f>CSSB!J171</f>
        <v>4295296.3499999996</v>
      </c>
      <c r="K161" s="11">
        <f t="shared" si="25"/>
        <v>383844013.39746881</v>
      </c>
      <c r="L161" s="13">
        <f t="shared" si="21"/>
        <v>1.899128495836758E-2</v>
      </c>
      <c r="M161" s="11">
        <f>'Schools block'!O180</f>
        <v>336159314.44520944</v>
      </c>
      <c r="N161" s="11">
        <f>'High needs'!O171</f>
        <v>48269506.856437154</v>
      </c>
      <c r="O161" s="11">
        <f>CSSB!O171</f>
        <v>4232613.9412500001</v>
      </c>
      <c r="P161" s="11">
        <f t="shared" si="26"/>
        <v>388661435.24289662</v>
      </c>
      <c r="Q161" s="13">
        <f t="shared" si="22"/>
        <v>3.1780102043228141E-2</v>
      </c>
      <c r="R161" s="11">
        <f>'Schools block'!S180</f>
        <v>338837790.09349638</v>
      </c>
      <c r="S161" s="11">
        <f>'High needs'!T171</f>
        <v>48269506.856437154</v>
      </c>
      <c r="T161" s="11">
        <f>CSSB!T171</f>
        <v>4054249.4306939156</v>
      </c>
      <c r="U161" s="11">
        <f t="shared" si="27"/>
        <v>391161546.38062745</v>
      </c>
      <c r="V161" s="12">
        <f t="shared" si="23"/>
        <v>3.8417150875189605E-2</v>
      </c>
    </row>
    <row r="162" spans="1:22" s="17" customFormat="1" ht="15" customHeight="1" x14ac:dyDescent="0.2">
      <c r="A162" s="15" t="s">
        <v>218</v>
      </c>
      <c r="B162" s="16">
        <v>372</v>
      </c>
      <c r="C162" s="15" t="s">
        <v>230</v>
      </c>
      <c r="D162" s="11">
        <f>'Schools block'!H181</f>
        <v>182482504.66355079</v>
      </c>
      <c r="E162" s="11">
        <f>'High needs'!F172</f>
        <v>28476631.745250735</v>
      </c>
      <c r="F162" s="11">
        <f>CSSB!F172</f>
        <v>1044999.9999999999</v>
      </c>
      <c r="G162" s="11">
        <f t="shared" si="24"/>
        <v>212004136.40880153</v>
      </c>
      <c r="H162" s="11">
        <f>'Schools block'!K181</f>
        <v>184821826.10582852</v>
      </c>
      <c r="I162" s="11">
        <f>'High needs'!J172</f>
        <v>29264889.688636076</v>
      </c>
      <c r="J162" s="11">
        <f>CSSB!J172</f>
        <v>1071417.4671365479</v>
      </c>
      <c r="K162" s="11">
        <f t="shared" si="25"/>
        <v>215158133.26160115</v>
      </c>
      <c r="L162" s="13">
        <f t="shared" si="21"/>
        <v>1.4877053373703342E-2</v>
      </c>
      <c r="M162" s="11">
        <f>'Schools block'!O181</f>
        <v>186656876.75454479</v>
      </c>
      <c r="N162" s="11">
        <f>'High needs'!O172</f>
        <v>30056766.379295159</v>
      </c>
      <c r="O162" s="11">
        <f>CSSB!O172</f>
        <v>1094284.7573855692</v>
      </c>
      <c r="P162" s="11">
        <f t="shared" si="26"/>
        <v>217807927.89122555</v>
      </c>
      <c r="Q162" s="13">
        <f t="shared" si="22"/>
        <v>2.7375840777147553E-2</v>
      </c>
      <c r="R162" s="11">
        <f>'Schools block'!S181</f>
        <v>187725944.17645934</v>
      </c>
      <c r="S162" s="11">
        <f>'High needs'!T172</f>
        <v>30508181.850076891</v>
      </c>
      <c r="T162" s="11">
        <f>CSSB!T172</f>
        <v>1266971.5849310376</v>
      </c>
      <c r="U162" s="11">
        <f t="shared" si="27"/>
        <v>219501097.61146727</v>
      </c>
      <c r="V162" s="12">
        <f t="shared" si="23"/>
        <v>3.5362334573555539E-2</v>
      </c>
    </row>
    <row r="163" spans="1:22" s="17" customFormat="1" ht="15" customHeight="1" x14ac:dyDescent="0.2">
      <c r="A163" s="15" t="s">
        <v>218</v>
      </c>
      <c r="B163" s="16">
        <v>373</v>
      </c>
      <c r="C163" s="15" t="s">
        <v>231</v>
      </c>
      <c r="D163" s="11">
        <f>'Schools block'!H182</f>
        <v>309621269.75367159</v>
      </c>
      <c r="E163" s="11">
        <f>'High needs'!F173</f>
        <v>52064229.330966398</v>
      </c>
      <c r="F163" s="11">
        <f>CSSB!F173</f>
        <v>7907000</v>
      </c>
      <c r="G163" s="11">
        <f t="shared" si="24"/>
        <v>369592499.084638</v>
      </c>
      <c r="H163" s="11">
        <f>'Schools block'!K182</f>
        <v>317921803.68124843</v>
      </c>
      <c r="I163" s="11">
        <f>'High needs'!J173</f>
        <v>53733225.83765398</v>
      </c>
      <c r="J163" s="11">
        <f>CSSB!J173</f>
        <v>7957003.5885130074</v>
      </c>
      <c r="K163" s="11">
        <f t="shared" si="25"/>
        <v>379612033.10741544</v>
      </c>
      <c r="L163" s="13">
        <f t="shared" si="21"/>
        <v>2.7109679031886762E-2</v>
      </c>
      <c r="M163" s="11">
        <f>'Schools block'!O182</f>
        <v>324412167.2310335</v>
      </c>
      <c r="N163" s="11">
        <f>'High needs'!O173</f>
        <v>55183022.562783599</v>
      </c>
      <c r="O163" s="11">
        <f>CSSB!O173</f>
        <v>8000287.32067814</v>
      </c>
      <c r="P163" s="11">
        <f t="shared" si="26"/>
        <v>387595477.11449522</v>
      </c>
      <c r="Q163" s="13">
        <f t="shared" si="22"/>
        <v>4.8710344702462355E-2</v>
      </c>
      <c r="R163" s="11">
        <f>'Schools block'!S182</f>
        <v>330011840.92838997</v>
      </c>
      <c r="S163" s="11">
        <f>'High needs'!T173</f>
        <v>60464144.376967371</v>
      </c>
      <c r="T163" s="11">
        <f>CSSB!T173</f>
        <v>8216783.5558017557</v>
      </c>
      <c r="U163" s="11">
        <f t="shared" si="27"/>
        <v>398692768.86115909</v>
      </c>
      <c r="V163" s="12">
        <f t="shared" si="23"/>
        <v>7.8736094072777763E-2</v>
      </c>
    </row>
    <row r="164" spans="1:22" s="17" customFormat="1" ht="15" customHeight="1" x14ac:dyDescent="0.2">
      <c r="A164" s="15" t="s">
        <v>218</v>
      </c>
      <c r="B164" s="16">
        <v>384</v>
      </c>
      <c r="C164" s="15" t="s">
        <v>232</v>
      </c>
      <c r="D164" s="11">
        <f>'Schools block'!H183</f>
        <v>207859846.78651688</v>
      </c>
      <c r="E164" s="11">
        <f>'High needs'!F174</f>
        <v>27762397.38264348</v>
      </c>
      <c r="F164" s="11">
        <f>CSSB!F174</f>
        <v>1571769</v>
      </c>
      <c r="G164" s="11">
        <f t="shared" si="24"/>
        <v>237194013.16916037</v>
      </c>
      <c r="H164" s="11">
        <f>'Schools block'!K183</f>
        <v>209550815.38927996</v>
      </c>
      <c r="I164" s="11">
        <f>'High needs'!J174</f>
        <v>28634397.338921785</v>
      </c>
      <c r="J164" s="11">
        <f>CSSB!J174</f>
        <v>1606320.7465461751</v>
      </c>
      <c r="K164" s="11">
        <f t="shared" si="25"/>
        <v>239791533.47474793</v>
      </c>
      <c r="L164" s="13">
        <f t="shared" si="21"/>
        <v>1.0951036541276776E-2</v>
      </c>
      <c r="M164" s="11">
        <f>'Schools block'!O183</f>
        <v>210234368.12184218</v>
      </c>
      <c r="N164" s="11">
        <f>'High needs'!O174</f>
        <v>29418575.944648344</v>
      </c>
      <c r="O164" s="11">
        <f>CSSB!O174</f>
        <v>1636229.1708776243</v>
      </c>
      <c r="P164" s="11">
        <f t="shared" si="26"/>
        <v>241289173.23736817</v>
      </c>
      <c r="Q164" s="13">
        <f t="shared" si="22"/>
        <v>1.7265022896202877E-2</v>
      </c>
      <c r="R164" s="11">
        <f>'Schools block'!S183</f>
        <v>210234368.12184215</v>
      </c>
      <c r="S164" s="11">
        <f>'High needs'!T174</f>
        <v>31778188.228656664</v>
      </c>
      <c r="T164" s="11">
        <f>CSSB!T174</f>
        <v>1682361.909674959</v>
      </c>
      <c r="U164" s="11">
        <f t="shared" si="27"/>
        <v>243694918.26017377</v>
      </c>
      <c r="V164" s="12">
        <f t="shared" si="23"/>
        <v>2.7407542897708519E-2</v>
      </c>
    </row>
    <row r="165" spans="1:22" s="17" customFormat="1" ht="15" customHeight="1" x14ac:dyDescent="0.2">
      <c r="A165" s="15" t="s">
        <v>218</v>
      </c>
      <c r="B165" s="16">
        <v>816</v>
      </c>
      <c r="C165" s="15" t="s">
        <v>233</v>
      </c>
      <c r="D165" s="11">
        <f>'Schools block'!H184</f>
        <v>89089575.903324515</v>
      </c>
      <c r="E165" s="11">
        <f>'High needs'!F175</f>
        <v>18284546.475670874</v>
      </c>
      <c r="F165" s="11">
        <f>CSSB!F175</f>
        <v>3658140</v>
      </c>
      <c r="G165" s="11">
        <f t="shared" si="24"/>
        <v>111032262.37899539</v>
      </c>
      <c r="H165" s="11">
        <f>'Schools block'!K184</f>
        <v>92843708.520470187</v>
      </c>
      <c r="I165" s="11">
        <f>'High needs'!J175</f>
        <v>18467239.72339391</v>
      </c>
      <c r="J165" s="11">
        <f>CSSB!J175</f>
        <v>3644857.2217637869</v>
      </c>
      <c r="K165" s="11">
        <f t="shared" si="25"/>
        <v>114955805.46562788</v>
      </c>
      <c r="L165" s="13">
        <f t="shared" si="21"/>
        <v>3.5336964253146023E-2</v>
      </c>
      <c r="M165" s="11">
        <f>'Schools block'!O184</f>
        <v>96123958.503776386</v>
      </c>
      <c r="N165" s="11">
        <f>'High needs'!O175</f>
        <v>18548728.478236668</v>
      </c>
      <c r="O165" s="11">
        <f>CSSB!O175</f>
        <v>3644857.2217637869</v>
      </c>
      <c r="P165" s="11">
        <f t="shared" si="26"/>
        <v>118317544.20377684</v>
      </c>
      <c r="Q165" s="13">
        <f t="shared" si="22"/>
        <v>6.5614098719469549E-2</v>
      </c>
      <c r="R165" s="11">
        <f>'Schools block'!S184</f>
        <v>96892244.984938234</v>
      </c>
      <c r="S165" s="11">
        <f>'High needs'!T175</f>
        <v>18548728.478236668</v>
      </c>
      <c r="T165" s="11">
        <f>CSSB!T175</f>
        <v>3644857.2217637869</v>
      </c>
      <c r="U165" s="11">
        <f t="shared" si="27"/>
        <v>119085830.6849387</v>
      </c>
      <c r="V165" s="12">
        <f t="shared" si="23"/>
        <v>7.2533587386100579E-2</v>
      </c>
    </row>
  </sheetData>
  <mergeCells count="20">
    <mergeCell ref="K1:K2"/>
    <mergeCell ref="D10:G10"/>
    <mergeCell ref="F1:F2"/>
    <mergeCell ref="G1:G2"/>
    <mergeCell ref="H1:H2"/>
    <mergeCell ref="I1:I2"/>
    <mergeCell ref="J1:J2"/>
    <mergeCell ref="A7:K7"/>
    <mergeCell ref="A3:J3"/>
    <mergeCell ref="A4:J4"/>
    <mergeCell ref="A12:A14"/>
    <mergeCell ref="B12:B14"/>
    <mergeCell ref="C12:C14"/>
    <mergeCell ref="M11:Q11"/>
    <mergeCell ref="R10:V10"/>
    <mergeCell ref="M10:Q10"/>
    <mergeCell ref="D11:G11"/>
    <mergeCell ref="R11:V11"/>
    <mergeCell ref="H11:L11"/>
    <mergeCell ref="H10:L10"/>
  </mergeCells>
  <hyperlinks>
    <hyperlink ref="A4" r:id="rId1" xr:uid="{2C907BDA-0007-404C-9A5A-A9067116BA7B}"/>
  </hyperlinks>
  <pageMargins left="0.7" right="0.7" top="0.75" bottom="0.75" header="0.3" footer="0.3"/>
  <pageSetup paperSize="8" scale="33" fitToHeight="0"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188"/>
  <sheetViews>
    <sheetView showGridLines="0" zoomScale="70" zoomScaleNormal="70" workbookViewId="0"/>
  </sheetViews>
  <sheetFormatPr defaultColWidth="18.6640625" defaultRowHeight="20.25" customHeight="1" x14ac:dyDescent="0.2"/>
  <cols>
    <col min="1" max="3" width="30.5546875" customWidth="1"/>
    <col min="4" max="4" width="40.5546875" customWidth="1"/>
    <col min="5" max="21" width="20.5546875" customWidth="1"/>
  </cols>
  <sheetData>
    <row r="1" spans="1:16" ht="26.25" x14ac:dyDescent="0.4">
      <c r="A1" s="32" t="s">
        <v>292</v>
      </c>
      <c r="B1" s="25"/>
      <c r="C1" s="33"/>
      <c r="D1" s="33"/>
      <c r="E1" s="299" t="s">
        <v>17</v>
      </c>
      <c r="F1" s="349" t="s">
        <v>293</v>
      </c>
      <c r="G1" s="303" t="s">
        <v>236</v>
      </c>
      <c r="H1" s="351" t="s">
        <v>237</v>
      </c>
      <c r="I1" s="353" t="s">
        <v>238</v>
      </c>
      <c r="J1" s="347" t="s">
        <v>19</v>
      </c>
      <c r="K1" s="33"/>
      <c r="L1" s="33"/>
      <c r="M1" s="25"/>
      <c r="N1" s="25"/>
      <c r="O1" s="33"/>
      <c r="P1" s="33"/>
    </row>
    <row r="2" spans="1:16" ht="20.25" customHeight="1" thickBot="1" x14ac:dyDescent="0.45">
      <c r="A2" s="32"/>
      <c r="B2" s="199"/>
      <c r="C2" s="33"/>
      <c r="D2" s="33"/>
      <c r="E2" s="300"/>
      <c r="F2" s="350"/>
      <c r="G2" s="304"/>
      <c r="H2" s="352"/>
      <c r="I2" s="353"/>
      <c r="J2" s="348"/>
      <c r="K2" s="33"/>
      <c r="L2" s="33"/>
      <c r="M2" s="25"/>
      <c r="N2" s="25"/>
      <c r="O2" s="33"/>
      <c r="P2" s="33"/>
    </row>
    <row r="3" spans="1:16" s="68" customFormat="1" ht="16.5" thickTop="1" x14ac:dyDescent="0.25">
      <c r="A3" s="269" t="s">
        <v>433</v>
      </c>
      <c r="B3" s="270"/>
      <c r="C3" s="270"/>
      <c r="D3" s="270"/>
      <c r="E3" s="270"/>
      <c r="F3" s="270"/>
      <c r="G3" s="270"/>
      <c r="H3" s="270"/>
      <c r="I3" s="270"/>
      <c r="J3" s="271"/>
    </row>
    <row r="4" spans="1:16" s="68" customFormat="1" ht="16.5" thickBot="1" x14ac:dyDescent="0.3">
      <c r="A4" s="272" t="s">
        <v>432</v>
      </c>
      <c r="B4" s="273"/>
      <c r="C4" s="273"/>
      <c r="D4" s="273"/>
      <c r="E4" s="273"/>
      <c r="F4" s="273"/>
      <c r="G4" s="273"/>
      <c r="H4" s="273"/>
      <c r="I4" s="273"/>
      <c r="J4" s="274"/>
    </row>
    <row r="5" spans="1:16" ht="105.75" customHeight="1" thickTop="1" x14ac:dyDescent="0.35">
      <c r="A5" s="358" t="s">
        <v>294</v>
      </c>
      <c r="B5" s="359"/>
      <c r="C5" s="359"/>
      <c r="D5" s="359"/>
      <c r="E5" s="359"/>
      <c r="F5" s="359"/>
      <c r="G5" s="359"/>
      <c r="H5" s="359"/>
      <c r="I5" s="359"/>
      <c r="J5" s="360"/>
      <c r="K5" s="33"/>
      <c r="L5" s="33"/>
      <c r="M5" s="25"/>
      <c r="N5" s="25"/>
      <c r="O5" s="33"/>
      <c r="P5" s="33"/>
    </row>
    <row r="6" spans="1:16" ht="20.25" customHeight="1" x14ac:dyDescent="0.4">
      <c r="A6" s="192"/>
      <c r="B6" s="354"/>
      <c r="C6" s="354"/>
      <c r="D6" s="354"/>
      <c r="E6" s="354"/>
      <c r="F6" s="354"/>
      <c r="G6" s="354"/>
      <c r="H6" s="354"/>
      <c r="I6" s="354"/>
      <c r="J6" s="355"/>
      <c r="K6" s="33"/>
      <c r="L6" s="33"/>
      <c r="M6" s="25"/>
      <c r="N6" s="25"/>
      <c r="O6" s="33"/>
      <c r="P6" s="33"/>
    </row>
    <row r="7" spans="1:16" ht="42" customHeight="1" x14ac:dyDescent="0.35">
      <c r="A7" s="361" t="s">
        <v>295</v>
      </c>
      <c r="B7" s="362"/>
      <c r="C7" s="362"/>
      <c r="D7" s="362"/>
      <c r="E7" s="362"/>
      <c r="F7" s="362"/>
      <c r="G7" s="362"/>
      <c r="H7" s="362"/>
      <c r="I7" s="362"/>
      <c r="J7" s="363"/>
      <c r="K7" s="33"/>
      <c r="L7" s="33"/>
      <c r="M7" s="25"/>
      <c r="N7" s="25"/>
      <c r="O7" s="33"/>
      <c r="P7" s="33"/>
    </row>
    <row r="8" spans="1:16" ht="20.25" customHeight="1" x14ac:dyDescent="0.4">
      <c r="A8" s="194" t="s">
        <v>296</v>
      </c>
      <c r="B8" s="214"/>
      <c r="C8" s="214"/>
      <c r="D8" s="214"/>
      <c r="E8" s="214"/>
      <c r="F8" s="214"/>
      <c r="G8" s="214"/>
      <c r="H8" s="214"/>
      <c r="I8" s="214"/>
      <c r="J8" s="193"/>
      <c r="K8" s="33"/>
      <c r="L8" s="33"/>
      <c r="M8" s="25"/>
      <c r="N8" s="25"/>
      <c r="O8" s="33"/>
      <c r="P8" s="33"/>
    </row>
    <row r="9" spans="1:16" ht="48" customHeight="1" x14ac:dyDescent="0.35">
      <c r="A9" s="195"/>
      <c r="B9" s="356" t="s">
        <v>297</v>
      </c>
      <c r="C9" s="356"/>
      <c r="D9" s="356"/>
      <c r="E9" s="356"/>
      <c r="F9" s="356"/>
      <c r="G9" s="356"/>
      <c r="H9" s="356"/>
      <c r="I9" s="356"/>
      <c r="J9" s="357"/>
      <c r="K9" s="33"/>
      <c r="L9" s="33"/>
      <c r="M9" s="25"/>
      <c r="N9" s="25"/>
      <c r="O9" s="33"/>
      <c r="P9" s="33"/>
    </row>
    <row r="10" spans="1:16" ht="25.5" x14ac:dyDescent="0.35">
      <c r="A10" s="195"/>
      <c r="B10" s="364" t="s">
        <v>298</v>
      </c>
      <c r="C10" s="356"/>
      <c r="D10" s="356"/>
      <c r="E10" s="356"/>
      <c r="F10" s="356"/>
      <c r="G10" s="356"/>
      <c r="H10" s="356"/>
      <c r="I10" s="356"/>
      <c r="J10" s="357"/>
      <c r="K10" s="33"/>
      <c r="L10" s="33"/>
      <c r="M10" s="25"/>
      <c r="N10" s="25"/>
      <c r="O10" s="33"/>
      <c r="P10" s="33"/>
    </row>
    <row r="11" spans="1:16" ht="27" customHeight="1" x14ac:dyDescent="0.4">
      <c r="A11" s="195"/>
      <c r="B11" s="356" t="s">
        <v>299</v>
      </c>
      <c r="C11" s="356"/>
      <c r="D11" s="356"/>
      <c r="E11" s="356"/>
      <c r="F11" s="356"/>
      <c r="G11" s="356"/>
      <c r="H11" s="356"/>
      <c r="I11" s="356"/>
      <c r="J11" s="193"/>
      <c r="K11" s="33"/>
      <c r="L11" s="33"/>
      <c r="M11" s="25"/>
      <c r="N11" s="25"/>
      <c r="O11" s="33"/>
      <c r="P11" s="33"/>
    </row>
    <row r="12" spans="1:16" ht="33.4" customHeight="1" x14ac:dyDescent="0.35">
      <c r="A12" s="195"/>
      <c r="B12" s="356" t="s">
        <v>300</v>
      </c>
      <c r="C12" s="356"/>
      <c r="D12" s="356"/>
      <c r="E12" s="356"/>
      <c r="F12" s="356"/>
      <c r="G12" s="356"/>
      <c r="H12" s="356"/>
      <c r="I12" s="356"/>
      <c r="J12" s="357"/>
      <c r="K12" s="33"/>
      <c r="L12" s="33"/>
      <c r="M12" s="25"/>
      <c r="N12" s="25"/>
      <c r="O12" s="33"/>
      <c r="P12" s="33"/>
    </row>
    <row r="13" spans="1:16" ht="37.5" customHeight="1" x14ac:dyDescent="0.35">
      <c r="A13" s="194"/>
      <c r="B13" s="356" t="s">
        <v>301</v>
      </c>
      <c r="C13" s="356"/>
      <c r="D13" s="356"/>
      <c r="E13" s="356"/>
      <c r="F13" s="356"/>
      <c r="G13" s="356"/>
      <c r="H13" s="356"/>
      <c r="I13" s="356"/>
      <c r="J13" s="357"/>
      <c r="K13" s="33"/>
      <c r="L13" s="33"/>
      <c r="M13" s="25"/>
      <c r="N13" s="25"/>
      <c r="O13" s="33"/>
      <c r="P13" s="33"/>
    </row>
    <row r="14" spans="1:16" ht="25.5" x14ac:dyDescent="0.35">
      <c r="A14" s="194"/>
      <c r="B14" s="364" t="s">
        <v>298</v>
      </c>
      <c r="C14" s="356"/>
      <c r="D14" s="356"/>
      <c r="E14" s="356"/>
      <c r="F14" s="356"/>
      <c r="G14" s="356"/>
      <c r="H14" s="356"/>
      <c r="I14" s="356"/>
      <c r="J14" s="357"/>
      <c r="K14" s="33"/>
      <c r="L14" s="33"/>
      <c r="M14" s="25"/>
      <c r="N14" s="25"/>
      <c r="O14" s="33"/>
      <c r="P14" s="33"/>
    </row>
    <row r="15" spans="1:16" ht="77.25" customHeight="1" x14ac:dyDescent="0.35">
      <c r="A15" s="194"/>
      <c r="B15" s="356" t="s">
        <v>302</v>
      </c>
      <c r="C15" s="356"/>
      <c r="D15" s="356"/>
      <c r="E15" s="356"/>
      <c r="F15" s="356"/>
      <c r="G15" s="356"/>
      <c r="H15" s="356"/>
      <c r="I15" s="356"/>
      <c r="J15" s="357"/>
      <c r="K15" s="33"/>
      <c r="L15" s="33"/>
      <c r="M15" s="25"/>
      <c r="N15" s="25"/>
      <c r="O15" s="33"/>
      <c r="P15" s="33"/>
    </row>
    <row r="16" spans="1:16" ht="61.9" customHeight="1" x14ac:dyDescent="0.35">
      <c r="A16" s="194"/>
      <c r="B16" s="311" t="s">
        <v>303</v>
      </c>
      <c r="C16" s="311"/>
      <c r="D16" s="311"/>
      <c r="E16" s="311"/>
      <c r="F16" s="311"/>
      <c r="G16" s="311"/>
      <c r="H16" s="311"/>
      <c r="I16" s="311"/>
      <c r="J16" s="312"/>
      <c r="K16" s="33"/>
      <c r="L16" s="33"/>
      <c r="M16" s="25"/>
      <c r="N16" s="25"/>
      <c r="O16" s="33"/>
      <c r="P16" s="33"/>
    </row>
    <row r="17" spans="1:20" ht="73.5" customHeight="1" x14ac:dyDescent="0.35">
      <c r="A17" s="194"/>
      <c r="B17" s="313" t="s">
        <v>304</v>
      </c>
      <c r="C17" s="313"/>
      <c r="D17" s="313"/>
      <c r="E17" s="313"/>
      <c r="F17" s="313"/>
      <c r="G17" s="313"/>
      <c r="H17" s="313"/>
      <c r="I17" s="313"/>
      <c r="J17" s="314"/>
      <c r="K17" s="33"/>
      <c r="L17" s="33"/>
      <c r="M17" s="25"/>
      <c r="N17" s="25"/>
      <c r="O17" s="33"/>
      <c r="P17" s="33"/>
    </row>
    <row r="18" spans="1:20" ht="46.9" customHeight="1" x14ac:dyDescent="0.35">
      <c r="A18" s="194"/>
      <c r="B18" s="315" t="s">
        <v>305</v>
      </c>
      <c r="C18" s="315"/>
      <c r="D18" s="315"/>
      <c r="E18" s="315"/>
      <c r="F18" s="315"/>
      <c r="G18" s="315"/>
      <c r="H18" s="315"/>
      <c r="I18" s="315"/>
      <c r="J18" s="316"/>
      <c r="K18" s="33"/>
      <c r="L18" s="33"/>
      <c r="M18" s="25"/>
      <c r="N18" s="25"/>
      <c r="O18" s="33"/>
      <c r="P18" s="33"/>
    </row>
    <row r="19" spans="1:20" ht="20.25" customHeight="1" x14ac:dyDescent="0.35">
      <c r="A19" s="194"/>
      <c r="B19" s="205" t="s">
        <v>306</v>
      </c>
      <c r="C19" s="215"/>
      <c r="D19" s="215"/>
      <c r="E19" s="215"/>
      <c r="F19" s="215"/>
      <c r="G19" s="215"/>
      <c r="H19" s="215"/>
      <c r="I19" s="215"/>
      <c r="J19" s="206"/>
      <c r="K19" s="33"/>
      <c r="L19" s="33"/>
      <c r="M19" s="25"/>
      <c r="N19" s="25"/>
      <c r="O19" s="33"/>
      <c r="P19" s="33"/>
    </row>
    <row r="20" spans="1:20" ht="20.25" customHeight="1" x14ac:dyDescent="0.35">
      <c r="A20" s="194"/>
      <c r="B20" s="210"/>
      <c r="C20" s="215"/>
      <c r="D20" s="215"/>
      <c r="E20" s="215"/>
      <c r="F20" s="215"/>
      <c r="G20" s="215"/>
      <c r="H20" s="215"/>
      <c r="I20" s="215"/>
      <c r="J20" s="206"/>
      <c r="K20" s="33"/>
      <c r="L20" s="33"/>
      <c r="M20" s="25"/>
      <c r="N20" s="25"/>
      <c r="O20" s="33"/>
      <c r="P20" s="33"/>
    </row>
    <row r="21" spans="1:20" ht="45" customHeight="1" x14ac:dyDescent="0.35">
      <c r="A21" s="194"/>
      <c r="B21" s="315" t="s">
        <v>307</v>
      </c>
      <c r="C21" s="315"/>
      <c r="D21" s="315"/>
      <c r="E21" s="315"/>
      <c r="F21" s="315"/>
      <c r="G21" s="315"/>
      <c r="H21" s="315"/>
      <c r="I21" s="315"/>
      <c r="J21" s="316"/>
      <c r="K21" s="33"/>
      <c r="L21" s="33"/>
      <c r="M21" s="25"/>
      <c r="N21" s="25"/>
      <c r="O21" s="19"/>
      <c r="P21" s="33"/>
    </row>
    <row r="22" spans="1:20" ht="20.25" customHeight="1" x14ac:dyDescent="0.35">
      <c r="A22" s="194"/>
      <c r="B22" s="205" t="s">
        <v>308</v>
      </c>
      <c r="C22" s="215"/>
      <c r="D22" s="215"/>
      <c r="E22" s="215"/>
      <c r="F22" s="215"/>
      <c r="G22" s="215"/>
      <c r="H22" s="215"/>
      <c r="I22" s="215"/>
      <c r="J22" s="206"/>
      <c r="K22" s="33"/>
      <c r="L22" s="33"/>
      <c r="M22" s="25"/>
      <c r="N22" s="25"/>
      <c r="O22" s="19"/>
      <c r="P22" s="33"/>
    </row>
    <row r="23" spans="1:20" ht="20.25" customHeight="1" x14ac:dyDescent="0.35">
      <c r="A23" s="194"/>
      <c r="B23" s="210"/>
      <c r="C23" s="215"/>
      <c r="D23" s="215"/>
      <c r="E23" s="215"/>
      <c r="F23" s="215"/>
      <c r="G23" s="215"/>
      <c r="H23" s="215"/>
      <c r="I23" s="215"/>
      <c r="J23" s="206"/>
      <c r="K23" s="33"/>
      <c r="L23" s="33"/>
      <c r="M23" s="25"/>
      <c r="N23" s="25"/>
      <c r="O23" s="19"/>
      <c r="P23" s="33"/>
    </row>
    <row r="24" spans="1:20" ht="20.25" customHeight="1" x14ac:dyDescent="0.35">
      <c r="A24" s="194"/>
      <c r="B24" s="315" t="s">
        <v>309</v>
      </c>
      <c r="C24" s="315"/>
      <c r="D24" s="315"/>
      <c r="E24" s="315"/>
      <c r="F24" s="315"/>
      <c r="G24" s="315"/>
      <c r="H24" s="315"/>
      <c r="I24" s="315"/>
      <c r="J24" s="316"/>
      <c r="K24" s="33"/>
      <c r="L24" s="33"/>
      <c r="M24" s="25"/>
      <c r="N24" s="25"/>
      <c r="O24" s="19"/>
      <c r="P24" s="33"/>
    </row>
    <row r="25" spans="1:20" ht="20.25" customHeight="1" x14ac:dyDescent="0.35">
      <c r="A25" s="194"/>
      <c r="B25" s="205" t="s">
        <v>310</v>
      </c>
      <c r="C25" s="215"/>
      <c r="D25" s="215"/>
      <c r="E25" s="215"/>
      <c r="F25" s="215"/>
      <c r="G25" s="215"/>
      <c r="H25" s="215"/>
      <c r="I25" s="215"/>
      <c r="J25" s="206"/>
      <c r="K25" s="33"/>
      <c r="L25" s="171"/>
      <c r="M25" s="25"/>
      <c r="N25" s="25"/>
      <c r="O25" s="19"/>
      <c r="P25" s="171"/>
    </row>
    <row r="26" spans="1:20" ht="20.25" customHeight="1" x14ac:dyDescent="0.35">
      <c r="A26" s="196"/>
      <c r="B26" s="207"/>
      <c r="C26" s="208"/>
      <c r="D26" s="208"/>
      <c r="E26" s="208"/>
      <c r="F26" s="208"/>
      <c r="G26" s="208"/>
      <c r="H26" s="208"/>
      <c r="I26" s="208"/>
      <c r="J26" s="209"/>
      <c r="K26" s="33"/>
      <c r="L26" s="171"/>
      <c r="M26" s="25"/>
      <c r="N26" s="25"/>
      <c r="O26" s="19"/>
      <c r="P26" s="171"/>
      <c r="T26" s="172"/>
    </row>
    <row r="27" spans="1:20" ht="20.25" customHeight="1" thickBot="1" x14ac:dyDescent="0.4">
      <c r="A27" s="20"/>
      <c r="B27" s="20"/>
      <c r="C27" s="20"/>
      <c r="D27" s="20"/>
      <c r="E27" s="20"/>
      <c r="F27" s="20"/>
      <c r="G27" s="20"/>
      <c r="H27" s="20"/>
      <c r="I27" s="33"/>
      <c r="J27" s="33"/>
      <c r="K27" s="33"/>
      <c r="L27" s="33"/>
      <c r="M27" s="20"/>
      <c r="N27" s="20"/>
      <c r="O27" s="33"/>
      <c r="P27" s="33"/>
    </row>
    <row r="28" spans="1:20" ht="116.25" customHeight="1" thickBot="1" x14ac:dyDescent="0.25">
      <c r="A28" s="21"/>
      <c r="B28" s="31"/>
      <c r="C28" s="31"/>
      <c r="D28" s="320" t="s">
        <v>311</v>
      </c>
      <c r="E28" s="321"/>
      <c r="F28" s="321"/>
      <c r="G28" s="321"/>
      <c r="H28" s="322"/>
      <c r="I28" s="317" t="s">
        <v>312</v>
      </c>
      <c r="J28" s="318"/>
      <c r="K28" s="318"/>
      <c r="L28" s="319"/>
      <c r="M28" s="317" t="s">
        <v>313</v>
      </c>
      <c r="N28" s="318"/>
      <c r="O28" s="318"/>
      <c r="P28" s="319"/>
      <c r="Q28" s="317" t="s">
        <v>314</v>
      </c>
      <c r="R28" s="318"/>
      <c r="S28" s="318"/>
      <c r="T28" s="319"/>
    </row>
    <row r="29" spans="1:20" ht="36.75" customHeight="1" x14ac:dyDescent="0.2">
      <c r="A29" s="21"/>
      <c r="B29" s="31"/>
      <c r="C29" s="31"/>
      <c r="D29" s="341" t="s">
        <v>315</v>
      </c>
      <c r="E29" s="342"/>
      <c r="F29" s="342"/>
      <c r="G29" s="342"/>
      <c r="H29" s="343"/>
      <c r="I29" s="335" t="s">
        <v>18</v>
      </c>
      <c r="J29" s="336"/>
      <c r="K29" s="336"/>
      <c r="L29" s="337"/>
      <c r="M29" s="344" t="s">
        <v>237</v>
      </c>
      <c r="N29" s="345"/>
      <c r="O29" s="345"/>
      <c r="P29" s="346"/>
      <c r="Q29" s="338" t="s">
        <v>316</v>
      </c>
      <c r="R29" s="339"/>
      <c r="S29" s="339"/>
      <c r="T29" s="340"/>
    </row>
    <row r="30" spans="1:20" ht="44.25" customHeight="1" x14ac:dyDescent="0.2">
      <c r="A30" s="323" t="s">
        <v>317</v>
      </c>
      <c r="B30" s="323" t="s">
        <v>318</v>
      </c>
      <c r="C30" s="323" t="s">
        <v>319</v>
      </c>
      <c r="D30" s="328" t="s">
        <v>320</v>
      </c>
      <c r="E30" s="330" t="s">
        <v>321</v>
      </c>
      <c r="F30" s="330" t="s">
        <v>322</v>
      </c>
      <c r="G30" s="330" t="s">
        <v>323</v>
      </c>
      <c r="H30" s="330" t="s">
        <v>324</v>
      </c>
      <c r="I30" s="327" t="s">
        <v>325</v>
      </c>
      <c r="J30" s="327" t="s">
        <v>326</v>
      </c>
      <c r="K30" s="327" t="s">
        <v>327</v>
      </c>
      <c r="L30" s="327" t="s">
        <v>328</v>
      </c>
      <c r="M30" s="326" t="s">
        <v>329</v>
      </c>
      <c r="N30" s="326" t="s">
        <v>330</v>
      </c>
      <c r="O30" s="326" t="s">
        <v>331</v>
      </c>
      <c r="P30" s="326" t="s">
        <v>332</v>
      </c>
      <c r="Q30" s="334" t="s">
        <v>333</v>
      </c>
      <c r="R30" s="334" t="s">
        <v>334</v>
      </c>
      <c r="S30" s="334" t="s">
        <v>316</v>
      </c>
      <c r="T30" s="334" t="s">
        <v>335</v>
      </c>
    </row>
    <row r="31" spans="1:20" ht="210.95" customHeight="1" x14ac:dyDescent="0.2">
      <c r="A31" s="324"/>
      <c r="B31" s="324"/>
      <c r="C31" s="324"/>
      <c r="D31" s="329"/>
      <c r="E31" s="330"/>
      <c r="F31" s="330"/>
      <c r="G31" s="330"/>
      <c r="H31" s="330"/>
      <c r="I31" s="327"/>
      <c r="J31" s="327"/>
      <c r="K31" s="327"/>
      <c r="L31" s="327"/>
      <c r="M31" s="326"/>
      <c r="N31" s="326"/>
      <c r="O31" s="326"/>
      <c r="P31" s="326"/>
      <c r="Q31" s="334"/>
      <c r="R31" s="334"/>
      <c r="S31" s="334"/>
      <c r="T31" s="334"/>
    </row>
    <row r="32" spans="1:20" ht="20.25" customHeight="1" x14ac:dyDescent="0.2">
      <c r="A32" s="324"/>
      <c r="B32" s="324"/>
      <c r="C32" s="324"/>
      <c r="D32" s="113" t="s">
        <v>52</v>
      </c>
      <c r="E32" s="113" t="s">
        <v>53</v>
      </c>
      <c r="F32" s="113" t="s">
        <v>336</v>
      </c>
      <c r="G32" s="113" t="s">
        <v>337</v>
      </c>
      <c r="H32" s="113" t="s">
        <v>338</v>
      </c>
      <c r="I32" s="114" t="s">
        <v>57</v>
      </c>
      <c r="J32" s="114" t="s">
        <v>58</v>
      </c>
      <c r="K32" s="114" t="s">
        <v>339</v>
      </c>
      <c r="L32" s="114" t="s">
        <v>340</v>
      </c>
      <c r="M32" s="118" t="s">
        <v>61</v>
      </c>
      <c r="N32" s="118" t="s">
        <v>268</v>
      </c>
      <c r="O32" s="118" t="s">
        <v>341</v>
      </c>
      <c r="P32" s="118" t="s">
        <v>342</v>
      </c>
      <c r="Q32" s="117" t="s">
        <v>269</v>
      </c>
      <c r="R32" s="117" t="s">
        <v>66</v>
      </c>
      <c r="S32" s="117" t="s">
        <v>343</v>
      </c>
      <c r="T32" s="117" t="s">
        <v>344</v>
      </c>
    </row>
    <row r="33" spans="1:20" ht="20.25" customHeight="1" x14ac:dyDescent="0.2">
      <c r="A33" s="325"/>
      <c r="B33" s="325"/>
      <c r="C33" s="325"/>
      <c r="D33" s="173"/>
      <c r="E33" s="173"/>
      <c r="F33" s="173"/>
      <c r="G33" s="173"/>
      <c r="H33" s="174"/>
      <c r="I33" s="115"/>
      <c r="J33" s="116"/>
      <c r="K33" s="116" t="s">
        <v>345</v>
      </c>
      <c r="L33" s="116" t="s">
        <v>346</v>
      </c>
      <c r="M33" s="119"/>
      <c r="N33" s="120" t="s">
        <v>345</v>
      </c>
      <c r="O33" s="120" t="s">
        <v>345</v>
      </c>
      <c r="P33" s="120" t="s">
        <v>346</v>
      </c>
      <c r="Q33" s="331"/>
      <c r="R33" s="332"/>
      <c r="S33" s="332"/>
      <c r="T33" s="333"/>
    </row>
    <row r="34" spans="1:20" ht="20.25" customHeight="1" x14ac:dyDescent="0.25">
      <c r="A34" s="149" t="s">
        <v>73</v>
      </c>
      <c r="B34" s="150"/>
      <c r="C34" s="149"/>
      <c r="D34" s="151">
        <f>SUM(D35:D184)</f>
        <v>31706904518.67384</v>
      </c>
      <c r="E34" s="151">
        <f t="shared" ref="E34:K34" si="0">SUM(E35:E184)</f>
        <v>282054357.19789368</v>
      </c>
      <c r="F34" s="151">
        <f t="shared" si="0"/>
        <v>598243513.44337904</v>
      </c>
      <c r="G34" s="151">
        <f t="shared" si="0"/>
        <v>21668627.417775091</v>
      </c>
      <c r="H34" s="151">
        <f t="shared" si="0"/>
        <v>32608871016.732876</v>
      </c>
      <c r="I34" s="151">
        <f t="shared" si="0"/>
        <v>32309456687.946754</v>
      </c>
      <c r="J34" s="151">
        <f t="shared" si="0"/>
        <v>907773659.27932537</v>
      </c>
      <c r="K34" s="151">
        <f t="shared" si="0"/>
        <v>33217230347.226093</v>
      </c>
      <c r="L34" s="152"/>
      <c r="M34" s="151">
        <f>SUM(M35:M184)</f>
        <v>32724187370.25927</v>
      </c>
      <c r="N34" s="151">
        <f t="shared" ref="N34" si="1">SUM(N35:N184)</f>
        <v>913803231.88299251</v>
      </c>
      <c r="O34" s="151">
        <f>SUM(O35:O184)</f>
        <v>33637990602.142265</v>
      </c>
      <c r="P34" s="152"/>
      <c r="Q34" s="151">
        <f>SUM(Q35:Q184)</f>
        <v>32876678534.622482</v>
      </c>
      <c r="R34" s="151">
        <f t="shared" ref="R34:S34" si="2">SUM(R35:R184)</f>
        <v>913803231.88299263</v>
      </c>
      <c r="S34" s="151">
        <f t="shared" si="2"/>
        <v>33790481766.505486</v>
      </c>
      <c r="T34" s="152"/>
    </row>
    <row r="35" spans="1:20" ht="20.25" customHeight="1" x14ac:dyDescent="0.2">
      <c r="A35" s="36" t="s">
        <v>74</v>
      </c>
      <c r="B35" s="37">
        <v>831</v>
      </c>
      <c r="C35" s="36" t="s">
        <v>75</v>
      </c>
      <c r="D35" s="38">
        <v>155001085.8917096</v>
      </c>
      <c r="E35" s="38">
        <v>2171937.5236039273</v>
      </c>
      <c r="F35" s="38">
        <v>2770001.8499999996</v>
      </c>
      <c r="G35" s="38">
        <v>620796.89436803339</v>
      </c>
      <c r="H35" s="38">
        <f>D35+E35+F35+G35</f>
        <v>160563822.15968153</v>
      </c>
      <c r="I35" s="38">
        <v>160393407.1961351</v>
      </c>
      <c r="J35" s="38">
        <v>5603952.8688911479</v>
      </c>
      <c r="K35" s="38">
        <f>I35+J35</f>
        <v>165997360.06502625</v>
      </c>
      <c r="L35" s="39">
        <f t="shared" ref="L35:L65" si="3">K35/H35-1</f>
        <v>3.3840362245120437E-2</v>
      </c>
      <c r="M35" s="38">
        <v>165718648.61459795</v>
      </c>
      <c r="N35" s="38">
        <v>5646748.0451040622</v>
      </c>
      <c r="O35" s="38">
        <f>M35+N35</f>
        <v>171365396.659702</v>
      </c>
      <c r="P35" s="77">
        <f t="shared" ref="P35:P65" si="4">O35/H35-1</f>
        <v>6.7272778853497028E-2</v>
      </c>
      <c r="Q35" s="38">
        <v>170189195.38280433</v>
      </c>
      <c r="R35" s="38">
        <v>5646748.0451040622</v>
      </c>
      <c r="S35" s="38">
        <f>Q35+R35</f>
        <v>175835943.42790839</v>
      </c>
      <c r="T35" s="77">
        <f t="shared" ref="T35:T65" si="5">S35/H35-1</f>
        <v>9.5115581223762069E-2</v>
      </c>
    </row>
    <row r="36" spans="1:20" ht="20.25" customHeight="1" x14ac:dyDescent="0.2">
      <c r="A36" s="36" t="s">
        <v>74</v>
      </c>
      <c r="B36" s="37">
        <v>830</v>
      </c>
      <c r="C36" s="36" t="s">
        <v>76</v>
      </c>
      <c r="D36" s="38">
        <v>405627100.20011896</v>
      </c>
      <c r="E36" s="38">
        <v>1100000</v>
      </c>
      <c r="F36" s="38">
        <v>9992016.1895268597</v>
      </c>
      <c r="G36" s="38">
        <v>0</v>
      </c>
      <c r="H36" s="38">
        <f t="shared" ref="H36:H99" si="6">D36+E36+F36+G36</f>
        <v>416719116.38964581</v>
      </c>
      <c r="I36" s="38">
        <v>414374521.70788324</v>
      </c>
      <c r="J36" s="38">
        <v>11170018.69930122</v>
      </c>
      <c r="K36" s="38">
        <f t="shared" ref="K36:K99" si="7">I36+J36</f>
        <v>425544540.40718448</v>
      </c>
      <c r="L36" s="39">
        <f t="shared" si="3"/>
        <v>2.1178351725257949E-2</v>
      </c>
      <c r="M36" s="38">
        <v>421429880.71654373</v>
      </c>
      <c r="N36" s="38">
        <v>11251008.666362992</v>
      </c>
      <c r="O36" s="38">
        <f t="shared" ref="O36:O99" si="8">M36+N36</f>
        <v>432680889.38290673</v>
      </c>
      <c r="P36" s="39">
        <f t="shared" si="4"/>
        <v>3.8303433573074086E-2</v>
      </c>
      <c r="Q36" s="38">
        <v>425952396.02359647</v>
      </c>
      <c r="R36" s="38">
        <v>11251008.666362993</v>
      </c>
      <c r="S36" s="38">
        <f t="shared" ref="S36:S99" si="9">Q36+R36</f>
        <v>437203404.68995947</v>
      </c>
      <c r="T36" s="39">
        <f t="shared" si="5"/>
        <v>4.9156104183039728E-2</v>
      </c>
    </row>
    <row r="37" spans="1:20" ht="20.25" customHeight="1" x14ac:dyDescent="0.2">
      <c r="A37" s="36" t="s">
        <v>74</v>
      </c>
      <c r="B37" s="37">
        <v>856</v>
      </c>
      <c r="C37" s="36" t="s">
        <v>77</v>
      </c>
      <c r="D37" s="38">
        <v>220303678.29333186</v>
      </c>
      <c r="E37" s="38">
        <v>2123869.0912420382</v>
      </c>
      <c r="F37" s="38">
        <v>5533325.0003599999</v>
      </c>
      <c r="G37" s="38">
        <v>1288617.6422678889</v>
      </c>
      <c r="H37" s="38">
        <f t="shared" si="6"/>
        <v>229249490.0272018</v>
      </c>
      <c r="I37" s="38">
        <v>225330637.64145735</v>
      </c>
      <c r="J37" s="38">
        <v>8985068.7235290613</v>
      </c>
      <c r="K37" s="38">
        <f t="shared" si="7"/>
        <v>234315706.36498642</v>
      </c>
      <c r="L37" s="39">
        <f t="shared" si="3"/>
        <v>2.2099138965078868E-2</v>
      </c>
      <c r="M37" s="38">
        <v>229912419.58253589</v>
      </c>
      <c r="N37" s="38">
        <v>9025829.2363463398</v>
      </c>
      <c r="O37" s="38">
        <f t="shared" si="8"/>
        <v>238938248.81888223</v>
      </c>
      <c r="P37" s="39">
        <f t="shared" si="4"/>
        <v>4.2262945887167724E-2</v>
      </c>
      <c r="Q37" s="38">
        <v>234969901.89670336</v>
      </c>
      <c r="R37" s="38">
        <v>9025829.2363463398</v>
      </c>
      <c r="S37" s="38">
        <f t="shared" si="9"/>
        <v>243995731.1330497</v>
      </c>
      <c r="T37" s="39">
        <f t="shared" si="5"/>
        <v>6.4323986518348031E-2</v>
      </c>
    </row>
    <row r="38" spans="1:20" ht="20.25" customHeight="1" x14ac:dyDescent="0.2">
      <c r="A38" s="36" t="s">
        <v>74</v>
      </c>
      <c r="B38" s="37">
        <v>855</v>
      </c>
      <c r="C38" s="36" t="s">
        <v>78</v>
      </c>
      <c r="D38" s="38">
        <v>358482948.26519549</v>
      </c>
      <c r="E38" s="38">
        <v>917764.19455220562</v>
      </c>
      <c r="F38" s="38">
        <v>3769154.4828360006</v>
      </c>
      <c r="G38" s="38">
        <v>0</v>
      </c>
      <c r="H38" s="38">
        <f t="shared" si="6"/>
        <v>363169866.94258368</v>
      </c>
      <c r="I38" s="38">
        <v>369265536.04779136</v>
      </c>
      <c r="J38" s="38">
        <v>4686918.6773882061</v>
      </c>
      <c r="K38" s="38">
        <f t="shared" si="7"/>
        <v>373952454.72517955</v>
      </c>
      <c r="L38" s="39">
        <f t="shared" si="3"/>
        <v>2.9690204953872312E-2</v>
      </c>
      <c r="M38" s="38">
        <v>377703262.64625728</v>
      </c>
      <c r="N38" s="38">
        <v>4686918.6773882061</v>
      </c>
      <c r="O38" s="38">
        <f t="shared" si="8"/>
        <v>382390181.32364547</v>
      </c>
      <c r="P38" s="39">
        <f t="shared" si="4"/>
        <v>5.2923758633588669E-2</v>
      </c>
      <c r="Q38" s="38">
        <v>378921264.71515298</v>
      </c>
      <c r="R38" s="38">
        <v>4686918.6773882061</v>
      </c>
      <c r="S38" s="38">
        <f t="shared" si="9"/>
        <v>383608183.39254117</v>
      </c>
      <c r="T38" s="39">
        <f t="shared" si="5"/>
        <v>5.6277566809221913E-2</v>
      </c>
    </row>
    <row r="39" spans="1:20" ht="20.25" customHeight="1" x14ac:dyDescent="0.2">
      <c r="A39" s="36" t="s">
        <v>74</v>
      </c>
      <c r="B39" s="37">
        <v>925</v>
      </c>
      <c r="C39" s="36" t="s">
        <v>79</v>
      </c>
      <c r="D39" s="38">
        <v>384756937.15617913</v>
      </c>
      <c r="E39" s="38">
        <v>2651313.6594340596</v>
      </c>
      <c r="F39" s="38">
        <v>4498914.2180000003</v>
      </c>
      <c r="G39" s="38">
        <v>0</v>
      </c>
      <c r="H39" s="38">
        <f t="shared" si="6"/>
        <v>391907165.0336132</v>
      </c>
      <c r="I39" s="38">
        <v>399164813.3845064</v>
      </c>
      <c r="J39" s="38">
        <v>7150227.87743406</v>
      </c>
      <c r="K39" s="38">
        <f t="shared" si="7"/>
        <v>406315041.26194048</v>
      </c>
      <c r="L39" s="39">
        <f t="shared" si="3"/>
        <v>3.6763492770262474E-2</v>
      </c>
      <c r="M39" s="38">
        <v>410569552.55925381</v>
      </c>
      <c r="N39" s="38">
        <v>7150227.87743406</v>
      </c>
      <c r="O39" s="38">
        <f t="shared" si="8"/>
        <v>417719780.43668789</v>
      </c>
      <c r="P39" s="39">
        <f t="shared" si="4"/>
        <v>6.5864106875567874E-2</v>
      </c>
      <c r="Q39" s="38">
        <v>413709578.9914943</v>
      </c>
      <c r="R39" s="38">
        <v>7150227.87743406</v>
      </c>
      <c r="S39" s="38">
        <f t="shared" si="9"/>
        <v>420859806.86892837</v>
      </c>
      <c r="T39" s="39">
        <f t="shared" si="5"/>
        <v>7.3876275859442231E-2</v>
      </c>
    </row>
    <row r="40" spans="1:20" ht="20.25" customHeight="1" x14ac:dyDescent="0.2">
      <c r="A40" s="36" t="s">
        <v>74</v>
      </c>
      <c r="B40" s="37">
        <v>928</v>
      </c>
      <c r="C40" s="36" t="s">
        <v>80</v>
      </c>
      <c r="D40" s="38">
        <v>428066487.83938032</v>
      </c>
      <c r="E40" s="38">
        <v>2807004.6660722671</v>
      </c>
      <c r="F40" s="38">
        <v>6685570</v>
      </c>
      <c r="G40" s="38">
        <v>0</v>
      </c>
      <c r="H40" s="38">
        <f t="shared" si="6"/>
        <v>437559062.50545257</v>
      </c>
      <c r="I40" s="38">
        <v>437979363.01257813</v>
      </c>
      <c r="J40" s="38">
        <v>9575389.3730810769</v>
      </c>
      <c r="K40" s="38">
        <f t="shared" si="7"/>
        <v>447554752.38565922</v>
      </c>
      <c r="L40" s="39">
        <f t="shared" si="3"/>
        <v>2.2844207186503152E-2</v>
      </c>
      <c r="M40" s="38">
        <v>444434140.43418467</v>
      </c>
      <c r="N40" s="38">
        <v>9661375.8421354145</v>
      </c>
      <c r="O40" s="38">
        <f t="shared" si="8"/>
        <v>454095516.2763201</v>
      </c>
      <c r="P40" s="39">
        <f t="shared" si="4"/>
        <v>3.779250663025957E-2</v>
      </c>
      <c r="Q40" s="38">
        <v>446671675.77772629</v>
      </c>
      <c r="R40" s="38">
        <v>9661375.8421354145</v>
      </c>
      <c r="S40" s="38">
        <f t="shared" si="9"/>
        <v>456333051.61986172</v>
      </c>
      <c r="T40" s="39">
        <f t="shared" si="5"/>
        <v>4.290618278343894E-2</v>
      </c>
    </row>
    <row r="41" spans="1:20" ht="20.25" customHeight="1" x14ac:dyDescent="0.2">
      <c r="A41" s="36" t="s">
        <v>74</v>
      </c>
      <c r="B41" s="37">
        <v>892</v>
      </c>
      <c r="C41" s="36" t="s">
        <v>81</v>
      </c>
      <c r="D41" s="38">
        <v>194125856.1873872</v>
      </c>
      <c r="E41" s="38">
        <v>1782425.8250728822</v>
      </c>
      <c r="F41" s="38">
        <v>3995735.6000000006</v>
      </c>
      <c r="G41" s="38">
        <v>129731.57309739727</v>
      </c>
      <c r="H41" s="38">
        <f t="shared" si="6"/>
        <v>200033749.18555748</v>
      </c>
      <c r="I41" s="38">
        <v>195244090.81407309</v>
      </c>
      <c r="J41" s="38">
        <v>5956989.244819073</v>
      </c>
      <c r="K41" s="38">
        <f t="shared" si="7"/>
        <v>201201080.05889216</v>
      </c>
      <c r="L41" s="39">
        <f t="shared" si="3"/>
        <v>5.8356696211889769E-3</v>
      </c>
      <c r="M41" s="38">
        <v>196130117.13730967</v>
      </c>
      <c r="N41" s="38">
        <v>6007965.8532698136</v>
      </c>
      <c r="O41" s="38">
        <f t="shared" si="8"/>
        <v>202138082.99057949</v>
      </c>
      <c r="P41" s="39">
        <f t="shared" si="4"/>
        <v>1.051989383586438E-2</v>
      </c>
      <c r="Q41" s="38">
        <v>196130117.13730967</v>
      </c>
      <c r="R41" s="38">
        <v>6007965.8532698127</v>
      </c>
      <c r="S41" s="38">
        <f t="shared" si="9"/>
        <v>202138082.99057949</v>
      </c>
      <c r="T41" s="39">
        <f t="shared" si="5"/>
        <v>1.051989383586438E-2</v>
      </c>
    </row>
    <row r="42" spans="1:20" ht="20.25" customHeight="1" x14ac:dyDescent="0.2">
      <c r="A42" s="36" t="s">
        <v>74</v>
      </c>
      <c r="B42" s="37">
        <v>891</v>
      </c>
      <c r="C42" s="36" t="s">
        <v>82</v>
      </c>
      <c r="D42" s="38">
        <v>445653816.50694579</v>
      </c>
      <c r="E42" s="38">
        <v>1363691.2893853062</v>
      </c>
      <c r="F42" s="38">
        <v>5584864.220395267</v>
      </c>
      <c r="G42" s="38">
        <v>180626.32129459042</v>
      </c>
      <c r="H42" s="38">
        <f t="shared" si="6"/>
        <v>452782998.33802098</v>
      </c>
      <c r="I42" s="38">
        <v>453544305.90841168</v>
      </c>
      <c r="J42" s="38">
        <v>7129181.8310751636</v>
      </c>
      <c r="K42" s="38">
        <f t="shared" si="7"/>
        <v>460673487.73948687</v>
      </c>
      <c r="L42" s="39">
        <f t="shared" si="3"/>
        <v>1.74266468273514E-2</v>
      </c>
      <c r="M42" s="38">
        <v>457058808.18255031</v>
      </c>
      <c r="N42" s="38">
        <v>7129181.8310751636</v>
      </c>
      <c r="O42" s="38">
        <f t="shared" si="8"/>
        <v>464187990.0136255</v>
      </c>
      <c r="P42" s="39">
        <f t="shared" si="4"/>
        <v>2.5188648243126499E-2</v>
      </c>
      <c r="Q42" s="38">
        <v>458222246.38486546</v>
      </c>
      <c r="R42" s="38">
        <v>7129181.8310751636</v>
      </c>
      <c r="S42" s="38">
        <f t="shared" si="9"/>
        <v>465351428.21594065</v>
      </c>
      <c r="T42" s="39">
        <f t="shared" si="5"/>
        <v>2.7758175382143646E-2</v>
      </c>
    </row>
    <row r="43" spans="1:20" ht="20.25" customHeight="1" x14ac:dyDescent="0.2">
      <c r="A43" s="36" t="s">
        <v>74</v>
      </c>
      <c r="B43" s="37">
        <v>857</v>
      </c>
      <c r="C43" s="36" t="s">
        <v>83</v>
      </c>
      <c r="D43" s="38">
        <v>22064801.433323041</v>
      </c>
      <c r="E43" s="38">
        <v>0</v>
      </c>
      <c r="F43" s="38">
        <v>176798</v>
      </c>
      <c r="G43" s="38">
        <v>115022.00000000013</v>
      </c>
      <c r="H43" s="38">
        <f t="shared" si="6"/>
        <v>22356621.433323041</v>
      </c>
      <c r="I43" s="38">
        <v>22499498.213747442</v>
      </c>
      <c r="J43" s="38">
        <v>291820.00000000012</v>
      </c>
      <c r="K43" s="38">
        <f t="shared" si="7"/>
        <v>22791318.213747442</v>
      </c>
      <c r="L43" s="39">
        <f t="shared" si="3"/>
        <v>1.94437599491879E-2</v>
      </c>
      <c r="M43" s="38">
        <v>22599306.268679027</v>
      </c>
      <c r="N43" s="38">
        <v>291820.00000000012</v>
      </c>
      <c r="O43" s="38">
        <f t="shared" si="8"/>
        <v>22891126.268679027</v>
      </c>
      <c r="P43" s="39">
        <f t="shared" si="4"/>
        <v>2.3908122117203945E-2</v>
      </c>
      <c r="Q43" s="38">
        <v>22632816.718885604</v>
      </c>
      <c r="R43" s="38">
        <v>291820.00000000012</v>
      </c>
      <c r="S43" s="38">
        <f t="shared" si="9"/>
        <v>22924636.718885604</v>
      </c>
      <c r="T43" s="39">
        <f t="shared" si="5"/>
        <v>2.5407027052662068E-2</v>
      </c>
    </row>
    <row r="44" spans="1:20" ht="20.25" customHeight="1" x14ac:dyDescent="0.2">
      <c r="A44" s="36" t="s">
        <v>84</v>
      </c>
      <c r="B44" s="37">
        <v>822</v>
      </c>
      <c r="C44" s="36" t="s">
        <v>85</v>
      </c>
      <c r="D44" s="38">
        <v>100241935.72226369</v>
      </c>
      <c r="E44" s="38">
        <v>2294233.5218457752</v>
      </c>
      <c r="F44" s="38">
        <v>1721570.0099999998</v>
      </c>
      <c r="G44" s="38">
        <v>0</v>
      </c>
      <c r="H44" s="38">
        <f t="shared" si="6"/>
        <v>104257739.25410947</v>
      </c>
      <c r="I44" s="38">
        <v>103035931.60415867</v>
      </c>
      <c r="J44" s="38">
        <v>4015803.531845775</v>
      </c>
      <c r="K44" s="38">
        <f t="shared" si="7"/>
        <v>107051735.13600445</v>
      </c>
      <c r="L44" s="39">
        <f t="shared" si="3"/>
        <v>2.6798930246176855E-2</v>
      </c>
      <c r="M44" s="38">
        <v>105615307.37525614</v>
      </c>
      <c r="N44" s="38">
        <v>4015803.531845775</v>
      </c>
      <c r="O44" s="38">
        <f t="shared" si="8"/>
        <v>109631110.90710191</v>
      </c>
      <c r="P44" s="39">
        <f t="shared" si="4"/>
        <v>5.1539307215321628E-2</v>
      </c>
      <c r="Q44" s="38">
        <v>108797396.82608247</v>
      </c>
      <c r="R44" s="38">
        <v>4015803.531845775</v>
      </c>
      <c r="S44" s="38">
        <f t="shared" si="9"/>
        <v>112813200.35792825</v>
      </c>
      <c r="T44" s="39">
        <f t="shared" si="5"/>
        <v>8.206068120244181E-2</v>
      </c>
    </row>
    <row r="45" spans="1:20" ht="20.25" customHeight="1" x14ac:dyDescent="0.2">
      <c r="A45" s="36" t="s">
        <v>84</v>
      </c>
      <c r="B45" s="37">
        <v>873</v>
      </c>
      <c r="C45" s="36" t="s">
        <v>86</v>
      </c>
      <c r="D45" s="38">
        <v>319312738.79048949</v>
      </c>
      <c r="E45" s="38">
        <v>5031357.0022166315</v>
      </c>
      <c r="F45" s="38">
        <v>4864808.393000002</v>
      </c>
      <c r="G45" s="38">
        <v>0</v>
      </c>
      <c r="H45" s="38">
        <f t="shared" si="6"/>
        <v>329208904.18570614</v>
      </c>
      <c r="I45" s="38">
        <v>327204086.48353267</v>
      </c>
      <c r="J45" s="38">
        <v>9903512.4653047211</v>
      </c>
      <c r="K45" s="38">
        <f t="shared" si="7"/>
        <v>337107598.9488374</v>
      </c>
      <c r="L45" s="39">
        <f t="shared" si="3"/>
        <v>2.3992956030969292E-2</v>
      </c>
      <c r="M45" s="38">
        <v>332862149.99515688</v>
      </c>
      <c r="N45" s="38">
        <v>9911140.9245191254</v>
      </c>
      <c r="O45" s="38">
        <f t="shared" si="8"/>
        <v>342773290.91967601</v>
      </c>
      <c r="P45" s="39">
        <f t="shared" si="4"/>
        <v>4.1202976473316166E-2</v>
      </c>
      <c r="Q45" s="38">
        <v>333923988.53659147</v>
      </c>
      <c r="R45" s="38">
        <v>9911140.9245191254</v>
      </c>
      <c r="S45" s="38">
        <f t="shared" si="9"/>
        <v>343835129.46111059</v>
      </c>
      <c r="T45" s="39">
        <f t="shared" si="5"/>
        <v>4.4428401204949841E-2</v>
      </c>
    </row>
    <row r="46" spans="1:20" ht="20.25" customHeight="1" x14ac:dyDescent="0.2">
      <c r="A46" s="36" t="s">
        <v>84</v>
      </c>
      <c r="B46" s="37">
        <v>823</v>
      </c>
      <c r="C46" s="36" t="s">
        <v>87</v>
      </c>
      <c r="D46" s="38">
        <v>156184925.16710669</v>
      </c>
      <c r="E46" s="38">
        <v>2191356.147367036</v>
      </c>
      <c r="F46" s="38">
        <v>2557569</v>
      </c>
      <c r="G46" s="38">
        <v>0</v>
      </c>
      <c r="H46" s="38">
        <f t="shared" si="6"/>
        <v>160933850.31447372</v>
      </c>
      <c r="I46" s="38">
        <v>158822242.19740742</v>
      </c>
      <c r="J46" s="38">
        <v>4748925.147367036</v>
      </c>
      <c r="K46" s="38">
        <f t="shared" si="7"/>
        <v>163571167.34477445</v>
      </c>
      <c r="L46" s="39">
        <f t="shared" si="3"/>
        <v>1.6387584247485876E-2</v>
      </c>
      <c r="M46" s="38">
        <v>160328225.58594617</v>
      </c>
      <c r="N46" s="38">
        <v>4748925.147367036</v>
      </c>
      <c r="O46" s="38">
        <f t="shared" si="8"/>
        <v>165077150.7333132</v>
      </c>
      <c r="P46" s="39">
        <f t="shared" si="4"/>
        <v>2.574536314605802E-2</v>
      </c>
      <c r="Q46" s="38">
        <v>161163029.46289256</v>
      </c>
      <c r="R46" s="38">
        <v>4748925.147367036</v>
      </c>
      <c r="S46" s="38">
        <f t="shared" si="9"/>
        <v>165911954.61025959</v>
      </c>
      <c r="T46" s="39">
        <f t="shared" si="5"/>
        <v>3.0932611666584675E-2</v>
      </c>
    </row>
    <row r="47" spans="1:20" ht="20.25" customHeight="1" x14ac:dyDescent="0.2">
      <c r="A47" s="36" t="s">
        <v>84</v>
      </c>
      <c r="B47" s="37">
        <v>881</v>
      </c>
      <c r="C47" s="36" t="s">
        <v>88</v>
      </c>
      <c r="D47" s="38">
        <v>781084468.34681928</v>
      </c>
      <c r="E47" s="38">
        <v>10889818.546184631</v>
      </c>
      <c r="F47" s="38">
        <v>15081344.791088063</v>
      </c>
      <c r="G47" s="38">
        <v>0</v>
      </c>
      <c r="H47" s="38">
        <f t="shared" si="6"/>
        <v>807055631.68409204</v>
      </c>
      <c r="I47" s="38">
        <v>800846083.68919134</v>
      </c>
      <c r="J47" s="38">
        <v>26180155.49621563</v>
      </c>
      <c r="K47" s="38">
        <f t="shared" si="7"/>
        <v>827026239.18540692</v>
      </c>
      <c r="L47" s="39">
        <f t="shared" si="3"/>
        <v>2.4745019695410653E-2</v>
      </c>
      <c r="M47" s="38">
        <v>813820622.97099972</v>
      </c>
      <c r="N47" s="38">
        <v>26397151.950790234</v>
      </c>
      <c r="O47" s="38">
        <f t="shared" si="8"/>
        <v>840217774.92179</v>
      </c>
      <c r="P47" s="39">
        <f t="shared" si="4"/>
        <v>4.1090281680456364E-2</v>
      </c>
      <c r="Q47" s="38">
        <v>818475052.73350215</v>
      </c>
      <c r="R47" s="38">
        <v>26397151.950790234</v>
      </c>
      <c r="S47" s="38">
        <f t="shared" si="9"/>
        <v>844872204.68429244</v>
      </c>
      <c r="T47" s="39">
        <f t="shared" si="5"/>
        <v>4.6857455069470477E-2</v>
      </c>
    </row>
    <row r="48" spans="1:20" ht="20.25" customHeight="1" x14ac:dyDescent="0.2">
      <c r="A48" s="36" t="s">
        <v>84</v>
      </c>
      <c r="B48" s="37">
        <v>919</v>
      </c>
      <c r="C48" s="36" t="s">
        <v>89</v>
      </c>
      <c r="D48" s="38">
        <v>703465320.45852697</v>
      </c>
      <c r="E48" s="38">
        <v>6537819.6329430053</v>
      </c>
      <c r="F48" s="38">
        <v>10191540.975694368</v>
      </c>
      <c r="G48" s="38">
        <v>449594.8268881414</v>
      </c>
      <c r="H48" s="38">
        <f t="shared" si="6"/>
        <v>720644275.89405251</v>
      </c>
      <c r="I48" s="38">
        <v>714252256.40291691</v>
      </c>
      <c r="J48" s="38">
        <v>17190789.250177853</v>
      </c>
      <c r="K48" s="38">
        <f t="shared" si="7"/>
        <v>731443045.65309477</v>
      </c>
      <c r="L48" s="39">
        <f t="shared" si="3"/>
        <v>1.4984882445149506E-2</v>
      </c>
      <c r="M48" s="38">
        <v>719779405.39834261</v>
      </c>
      <c r="N48" s="38">
        <v>17203076.294039395</v>
      </c>
      <c r="O48" s="38">
        <f t="shared" si="8"/>
        <v>736982481.69238198</v>
      </c>
      <c r="P48" s="39">
        <f t="shared" si="4"/>
        <v>2.2671665265168173E-2</v>
      </c>
      <c r="Q48" s="38">
        <v>721344001.13595271</v>
      </c>
      <c r="R48" s="38">
        <v>17203076.294039391</v>
      </c>
      <c r="S48" s="38">
        <f t="shared" si="9"/>
        <v>738547077.42999208</v>
      </c>
      <c r="T48" s="39">
        <f t="shared" si="5"/>
        <v>2.4842772134322288E-2</v>
      </c>
    </row>
    <row r="49" spans="1:20" ht="20.25" customHeight="1" x14ac:dyDescent="0.2">
      <c r="A49" s="36" t="s">
        <v>84</v>
      </c>
      <c r="B49" s="37">
        <v>821</v>
      </c>
      <c r="C49" s="36" t="s">
        <v>90</v>
      </c>
      <c r="D49" s="38">
        <v>167363343.17672598</v>
      </c>
      <c r="E49" s="38">
        <v>1810721.8052426025</v>
      </c>
      <c r="F49" s="38">
        <v>2425169.0000000005</v>
      </c>
      <c r="G49" s="38">
        <v>161108.30470456864</v>
      </c>
      <c r="H49" s="38">
        <f t="shared" si="6"/>
        <v>171760342.28667316</v>
      </c>
      <c r="I49" s="38">
        <v>168226327.85638976</v>
      </c>
      <c r="J49" s="38">
        <v>4404659.0486679683</v>
      </c>
      <c r="K49" s="38">
        <f t="shared" si="7"/>
        <v>172630986.90505773</v>
      </c>
      <c r="L49" s="39">
        <f t="shared" si="3"/>
        <v>5.0689501825249561E-3</v>
      </c>
      <c r="M49" s="38">
        <v>168980281.05337578</v>
      </c>
      <c r="N49" s="38">
        <v>4412612.3592279376</v>
      </c>
      <c r="O49" s="38">
        <f t="shared" si="8"/>
        <v>173392893.41260371</v>
      </c>
      <c r="P49" s="39">
        <f t="shared" si="4"/>
        <v>9.5048199380376452E-3</v>
      </c>
      <c r="Q49" s="38">
        <v>168980281.05337578</v>
      </c>
      <c r="R49" s="38">
        <v>4412612.3592279376</v>
      </c>
      <c r="S49" s="38">
        <f t="shared" si="9"/>
        <v>173392893.41260371</v>
      </c>
      <c r="T49" s="39">
        <f t="shared" si="5"/>
        <v>9.5048199380376452E-3</v>
      </c>
    </row>
    <row r="50" spans="1:20" ht="20.25" customHeight="1" x14ac:dyDescent="0.2">
      <c r="A50" s="36" t="s">
        <v>84</v>
      </c>
      <c r="B50" s="37">
        <v>926</v>
      </c>
      <c r="C50" s="36" t="s">
        <v>91</v>
      </c>
      <c r="D50" s="38">
        <v>451287807.44828129</v>
      </c>
      <c r="E50" s="38">
        <v>2597688.8398709921</v>
      </c>
      <c r="F50" s="38">
        <v>6376827.6498508938</v>
      </c>
      <c r="G50" s="38">
        <v>0</v>
      </c>
      <c r="H50" s="38">
        <f t="shared" si="6"/>
        <v>460262323.93800318</v>
      </c>
      <c r="I50" s="38">
        <v>459526569.96149743</v>
      </c>
      <c r="J50" s="38">
        <v>8979028.2763936594</v>
      </c>
      <c r="K50" s="38">
        <f t="shared" si="7"/>
        <v>468505598.23789108</v>
      </c>
      <c r="L50" s="39">
        <f t="shared" si="3"/>
        <v>1.7909948025635503E-2</v>
      </c>
      <c r="M50" s="38">
        <v>465273015.21237123</v>
      </c>
      <c r="N50" s="38">
        <v>8983712.8622485716</v>
      </c>
      <c r="O50" s="38">
        <f t="shared" si="8"/>
        <v>474256728.07461983</v>
      </c>
      <c r="P50" s="39">
        <f t="shared" si="4"/>
        <v>3.0405278487451559E-2</v>
      </c>
      <c r="Q50" s="38">
        <v>466297271.20890933</v>
      </c>
      <c r="R50" s="38">
        <v>8983712.8622485716</v>
      </c>
      <c r="S50" s="38">
        <f t="shared" si="9"/>
        <v>475280984.07115793</v>
      </c>
      <c r="T50" s="39">
        <f t="shared" si="5"/>
        <v>3.2630652895190515E-2</v>
      </c>
    </row>
    <row r="51" spans="1:20" ht="20.25" customHeight="1" x14ac:dyDescent="0.2">
      <c r="A51" s="36" t="s">
        <v>84</v>
      </c>
      <c r="B51" s="37">
        <v>874</v>
      </c>
      <c r="C51" s="36" t="s">
        <v>92</v>
      </c>
      <c r="D51" s="38">
        <v>142864842.2560159</v>
      </c>
      <c r="E51" s="38">
        <v>2617832.9716812382</v>
      </c>
      <c r="F51" s="38">
        <v>3364728.7171920398</v>
      </c>
      <c r="G51" s="38">
        <v>0</v>
      </c>
      <c r="H51" s="38">
        <f t="shared" si="6"/>
        <v>148847403.94488919</v>
      </c>
      <c r="I51" s="38">
        <v>146300590.77014279</v>
      </c>
      <c r="J51" s="38">
        <v>6018223.9476703685</v>
      </c>
      <c r="K51" s="38">
        <f t="shared" si="7"/>
        <v>152318814.71781316</v>
      </c>
      <c r="L51" s="39">
        <f t="shared" si="3"/>
        <v>2.3321943688109359E-2</v>
      </c>
      <c r="M51" s="38">
        <v>147547143.60267258</v>
      </c>
      <c r="N51" s="38">
        <v>6055252.0532233808</v>
      </c>
      <c r="O51" s="38">
        <f t="shared" si="8"/>
        <v>153602395.65589595</v>
      </c>
      <c r="P51" s="39">
        <f t="shared" si="4"/>
        <v>3.1945412449163602E-2</v>
      </c>
      <c r="Q51" s="38">
        <v>148031998.77034545</v>
      </c>
      <c r="R51" s="38">
        <v>6055252.0532233799</v>
      </c>
      <c r="S51" s="38">
        <f t="shared" si="9"/>
        <v>154087250.82356882</v>
      </c>
      <c r="T51" s="39">
        <f t="shared" si="5"/>
        <v>3.5202809990691364E-2</v>
      </c>
    </row>
    <row r="52" spans="1:20" ht="20.25" customHeight="1" x14ac:dyDescent="0.2">
      <c r="A52" s="36" t="s">
        <v>84</v>
      </c>
      <c r="B52" s="37">
        <v>882</v>
      </c>
      <c r="C52" s="36" t="s">
        <v>93</v>
      </c>
      <c r="D52" s="38">
        <v>112538785.19820066</v>
      </c>
      <c r="E52" s="38">
        <v>1190000</v>
      </c>
      <c r="F52" s="38">
        <v>1059893.6600000001</v>
      </c>
      <c r="G52" s="38">
        <v>100293.17190275353</v>
      </c>
      <c r="H52" s="38">
        <f t="shared" si="6"/>
        <v>114888972.03010342</v>
      </c>
      <c r="I52" s="38">
        <v>113516926.04226461</v>
      </c>
      <c r="J52" s="38">
        <v>2350186.8319027536</v>
      </c>
      <c r="K52" s="38">
        <f t="shared" si="7"/>
        <v>115867112.87416737</v>
      </c>
      <c r="L52" s="39">
        <f t="shared" si="3"/>
        <v>8.5137922881550754E-3</v>
      </c>
      <c r="M52" s="38">
        <v>114148474.10274759</v>
      </c>
      <c r="N52" s="38">
        <v>2350186.8319027536</v>
      </c>
      <c r="O52" s="38">
        <f t="shared" si="8"/>
        <v>116498660.93465035</v>
      </c>
      <c r="P52" s="39">
        <f t="shared" si="4"/>
        <v>1.4010821718599464E-2</v>
      </c>
      <c r="Q52" s="38">
        <v>114148474.10274757</v>
      </c>
      <c r="R52" s="38">
        <v>2350186.8319027536</v>
      </c>
      <c r="S52" s="38">
        <f t="shared" si="9"/>
        <v>116498660.93465033</v>
      </c>
      <c r="T52" s="39">
        <f t="shared" si="5"/>
        <v>1.4010821718599242E-2</v>
      </c>
    </row>
    <row r="53" spans="1:20" ht="20.25" customHeight="1" x14ac:dyDescent="0.2">
      <c r="A53" s="36" t="s">
        <v>84</v>
      </c>
      <c r="B53" s="37">
        <v>935</v>
      </c>
      <c r="C53" s="36" t="s">
        <v>94</v>
      </c>
      <c r="D53" s="38">
        <v>378954663.21794593</v>
      </c>
      <c r="E53" s="38">
        <v>2485055.6233107671</v>
      </c>
      <c r="F53" s="38">
        <v>4874368.0399999991</v>
      </c>
      <c r="G53" s="38">
        <v>0</v>
      </c>
      <c r="H53" s="38">
        <f t="shared" si="6"/>
        <v>386314086.8812567</v>
      </c>
      <c r="I53" s="38">
        <v>388192845.6030395</v>
      </c>
      <c r="J53" s="38">
        <v>7359423.6633107662</v>
      </c>
      <c r="K53" s="38">
        <f t="shared" si="7"/>
        <v>395552269.26635027</v>
      </c>
      <c r="L53" s="39">
        <f t="shared" si="3"/>
        <v>2.3913656526672655E-2</v>
      </c>
      <c r="M53" s="38">
        <v>395730667.01930737</v>
      </c>
      <c r="N53" s="38">
        <v>7359423.6633107662</v>
      </c>
      <c r="O53" s="38">
        <f t="shared" si="8"/>
        <v>403090090.68261814</v>
      </c>
      <c r="P53" s="39">
        <f t="shared" si="4"/>
        <v>4.3425814307718857E-2</v>
      </c>
      <c r="Q53" s="38">
        <v>397266757.52282131</v>
      </c>
      <c r="R53" s="38">
        <v>7359423.6633107662</v>
      </c>
      <c r="S53" s="38">
        <f t="shared" si="9"/>
        <v>404626181.18613207</v>
      </c>
      <c r="T53" s="39">
        <f t="shared" si="5"/>
        <v>4.7402087903939405E-2</v>
      </c>
    </row>
    <row r="54" spans="1:20" ht="20.25" customHeight="1" x14ac:dyDescent="0.2">
      <c r="A54" s="36" t="s">
        <v>84</v>
      </c>
      <c r="B54" s="37">
        <v>883</v>
      </c>
      <c r="C54" s="36" t="s">
        <v>95</v>
      </c>
      <c r="D54" s="38">
        <v>107235022.30343294</v>
      </c>
      <c r="E54" s="38">
        <v>2327407.2230646117</v>
      </c>
      <c r="F54" s="38">
        <v>785727.95000000007</v>
      </c>
      <c r="G54" s="38">
        <v>0</v>
      </c>
      <c r="H54" s="38">
        <f t="shared" si="6"/>
        <v>110348157.47649756</v>
      </c>
      <c r="I54" s="38">
        <v>109558073.80124536</v>
      </c>
      <c r="J54" s="38">
        <v>3113135.1730646119</v>
      </c>
      <c r="K54" s="38">
        <f t="shared" si="7"/>
        <v>112671208.97430998</v>
      </c>
      <c r="L54" s="39">
        <f t="shared" si="3"/>
        <v>2.1052018909397674E-2</v>
      </c>
      <c r="M54" s="38">
        <v>110942586.74793068</v>
      </c>
      <c r="N54" s="38">
        <v>3113135.1730646119</v>
      </c>
      <c r="O54" s="38">
        <f t="shared" si="8"/>
        <v>114055721.9209953</v>
      </c>
      <c r="P54" s="39">
        <f t="shared" si="4"/>
        <v>3.3598788863215878E-2</v>
      </c>
      <c r="Q54" s="38">
        <v>111633911.01109819</v>
      </c>
      <c r="R54" s="38">
        <v>3113135.1730646119</v>
      </c>
      <c r="S54" s="38">
        <f t="shared" si="9"/>
        <v>114747046.1841628</v>
      </c>
      <c r="T54" s="39">
        <f t="shared" si="5"/>
        <v>3.986372594034604E-2</v>
      </c>
    </row>
    <row r="55" spans="1:20" ht="20.25" customHeight="1" x14ac:dyDescent="0.2">
      <c r="A55" s="36" t="s">
        <v>96</v>
      </c>
      <c r="B55" s="37">
        <v>202</v>
      </c>
      <c r="C55" s="36" t="s">
        <v>97</v>
      </c>
      <c r="D55" s="38">
        <v>113842639.54566739</v>
      </c>
      <c r="E55" s="38">
        <v>914324.47517818934</v>
      </c>
      <c r="F55" s="38">
        <v>3018255.6716666669</v>
      </c>
      <c r="G55" s="38">
        <v>0</v>
      </c>
      <c r="H55" s="38">
        <f t="shared" si="6"/>
        <v>117775219.69251224</v>
      </c>
      <c r="I55" s="38">
        <v>114382103.69904581</v>
      </c>
      <c r="J55" s="38">
        <v>3940680.3720459286</v>
      </c>
      <c r="K55" s="38">
        <f t="shared" si="7"/>
        <v>118322784.07109174</v>
      </c>
      <c r="L55" s="39">
        <f t="shared" si="3"/>
        <v>4.6492324956732833E-3</v>
      </c>
      <c r="M55" s="38">
        <v>114904028.53857815</v>
      </c>
      <c r="N55" s="38">
        <v>3949090.8318391521</v>
      </c>
      <c r="O55" s="38">
        <f t="shared" si="8"/>
        <v>118853119.37041731</v>
      </c>
      <c r="P55" s="39">
        <f t="shared" si="4"/>
        <v>9.152177178860299E-3</v>
      </c>
      <c r="Q55" s="38">
        <v>114904028.53857815</v>
      </c>
      <c r="R55" s="38">
        <v>3949090.8318391526</v>
      </c>
      <c r="S55" s="38">
        <f t="shared" si="9"/>
        <v>118853119.37041731</v>
      </c>
      <c r="T55" s="39">
        <f t="shared" si="5"/>
        <v>9.152177178860299E-3</v>
      </c>
    </row>
    <row r="56" spans="1:20" ht="20.25" customHeight="1" x14ac:dyDescent="0.2">
      <c r="A56" s="36" t="s">
        <v>96</v>
      </c>
      <c r="B56" s="37">
        <v>204</v>
      </c>
      <c r="C56" s="36" t="s">
        <v>98</v>
      </c>
      <c r="D56" s="38">
        <v>197034493.0096468</v>
      </c>
      <c r="E56" s="38">
        <v>3716612.8195348801</v>
      </c>
      <c r="F56" s="38">
        <v>2125553</v>
      </c>
      <c r="G56" s="38">
        <v>68630.195812622551</v>
      </c>
      <c r="H56" s="38">
        <f t="shared" si="6"/>
        <v>202945289.02499428</v>
      </c>
      <c r="I56" s="38">
        <v>198032827.06664079</v>
      </c>
      <c r="J56" s="38">
        <v>5910796.0153475031</v>
      </c>
      <c r="K56" s="38">
        <f t="shared" si="7"/>
        <v>203943623.0819883</v>
      </c>
      <c r="L56" s="39">
        <f t="shared" si="3"/>
        <v>4.9192275503919802E-3</v>
      </c>
      <c r="M56" s="38">
        <v>198914784.67699236</v>
      </c>
      <c r="N56" s="38">
        <v>5910796.0153475031</v>
      </c>
      <c r="O56" s="38">
        <f t="shared" si="8"/>
        <v>204825580.69233987</v>
      </c>
      <c r="P56" s="39">
        <f t="shared" si="4"/>
        <v>9.2650175639898968E-3</v>
      </c>
      <c r="Q56" s="38">
        <v>198914784.67699239</v>
      </c>
      <c r="R56" s="38">
        <v>5910796.0153475031</v>
      </c>
      <c r="S56" s="38">
        <f t="shared" si="9"/>
        <v>204825580.6923399</v>
      </c>
      <c r="T56" s="39">
        <f t="shared" si="5"/>
        <v>9.2650175639901189E-3</v>
      </c>
    </row>
    <row r="57" spans="1:20" ht="20.25" customHeight="1" x14ac:dyDescent="0.2">
      <c r="A57" s="36" t="s">
        <v>96</v>
      </c>
      <c r="B57" s="37">
        <v>205</v>
      </c>
      <c r="C57" s="36" t="s">
        <v>99</v>
      </c>
      <c r="D57" s="38">
        <v>97599014.591326699</v>
      </c>
      <c r="E57" s="38">
        <v>1251953.0452742302</v>
      </c>
      <c r="F57" s="38">
        <v>1079970.7200000002</v>
      </c>
      <c r="G57" s="38">
        <v>114475.00000000001</v>
      </c>
      <c r="H57" s="38">
        <f t="shared" si="6"/>
        <v>100045413.35660093</v>
      </c>
      <c r="I57" s="38">
        <v>98125098.305594504</v>
      </c>
      <c r="J57" s="38">
        <v>2446398.7652742304</v>
      </c>
      <c r="K57" s="38">
        <f t="shared" si="7"/>
        <v>100571497.07086873</v>
      </c>
      <c r="L57" s="39">
        <f t="shared" si="3"/>
        <v>5.258449104434515E-3</v>
      </c>
      <c r="M57" s="38">
        <v>98566259.329909414</v>
      </c>
      <c r="N57" s="38">
        <v>2446398.7652742304</v>
      </c>
      <c r="O57" s="38">
        <f t="shared" si="8"/>
        <v>101012658.09518364</v>
      </c>
      <c r="P57" s="39">
        <f t="shared" si="4"/>
        <v>9.6680567967177833E-3</v>
      </c>
      <c r="Q57" s="38">
        <v>98566259.329909414</v>
      </c>
      <c r="R57" s="38">
        <v>2446398.7652742304</v>
      </c>
      <c r="S57" s="38">
        <f t="shared" si="9"/>
        <v>101012658.09518364</v>
      </c>
      <c r="T57" s="39">
        <f t="shared" si="5"/>
        <v>9.6680567967177833E-3</v>
      </c>
    </row>
    <row r="58" spans="1:20" ht="20.25" customHeight="1" x14ac:dyDescent="0.2">
      <c r="A58" s="36" t="s">
        <v>96</v>
      </c>
      <c r="B58" s="37">
        <v>309</v>
      </c>
      <c r="C58" s="36" t="s">
        <v>100</v>
      </c>
      <c r="D58" s="38">
        <v>187378618.22912943</v>
      </c>
      <c r="E58" s="38">
        <v>2131081.8571176287</v>
      </c>
      <c r="F58" s="38">
        <v>2700165.2999841301</v>
      </c>
      <c r="G58" s="38">
        <v>321021.94475895329</v>
      </c>
      <c r="H58" s="38">
        <f t="shared" si="6"/>
        <v>192530887.33099014</v>
      </c>
      <c r="I58" s="38">
        <v>188227424.24556401</v>
      </c>
      <c r="J58" s="38">
        <v>5152269.1018607123</v>
      </c>
      <c r="K58" s="38">
        <f t="shared" si="7"/>
        <v>193379693.34742472</v>
      </c>
      <c r="L58" s="39">
        <f t="shared" si="3"/>
        <v>4.4086745155615947E-3</v>
      </c>
      <c r="M58" s="38">
        <v>189087421.68572718</v>
      </c>
      <c r="N58" s="38">
        <v>5152269.1018607123</v>
      </c>
      <c r="O58" s="38">
        <f t="shared" si="8"/>
        <v>194239690.78758788</v>
      </c>
      <c r="P58" s="39">
        <f t="shared" si="4"/>
        <v>8.8754769704044723E-3</v>
      </c>
      <c r="Q58" s="38">
        <v>189161572.2568441</v>
      </c>
      <c r="R58" s="38">
        <v>5152269.1018607123</v>
      </c>
      <c r="S58" s="38">
        <f t="shared" si="9"/>
        <v>194313841.35870481</v>
      </c>
      <c r="T58" s="39">
        <f t="shared" si="5"/>
        <v>9.2606129459607001E-3</v>
      </c>
    </row>
    <row r="59" spans="1:20" ht="20.25" customHeight="1" x14ac:dyDescent="0.2">
      <c r="A59" s="36" t="s">
        <v>96</v>
      </c>
      <c r="B59" s="37">
        <v>206</v>
      </c>
      <c r="C59" s="36" t="s">
        <v>101</v>
      </c>
      <c r="D59" s="38">
        <v>122961034.95351283</v>
      </c>
      <c r="E59" s="38">
        <v>1170902.8648163418</v>
      </c>
      <c r="F59" s="38">
        <v>4968296.209999999</v>
      </c>
      <c r="G59" s="38">
        <v>13456.265344664756</v>
      </c>
      <c r="H59" s="38">
        <f t="shared" si="6"/>
        <v>129113690.29367383</v>
      </c>
      <c r="I59" s="38">
        <v>123806275.34325431</v>
      </c>
      <c r="J59" s="38">
        <v>6152655.340161005</v>
      </c>
      <c r="K59" s="38">
        <f t="shared" si="7"/>
        <v>129958930.68341532</v>
      </c>
      <c r="L59" s="39">
        <f t="shared" si="3"/>
        <v>6.5464815374649543E-3</v>
      </c>
      <c r="M59" s="38">
        <v>124242494.10966705</v>
      </c>
      <c r="N59" s="38">
        <v>6152655.340161005</v>
      </c>
      <c r="O59" s="38">
        <f t="shared" si="8"/>
        <v>130395149.44982806</v>
      </c>
      <c r="P59" s="39">
        <f t="shared" si="4"/>
        <v>9.9250447666665575E-3</v>
      </c>
      <c r="Q59" s="38">
        <v>124229682.99804579</v>
      </c>
      <c r="R59" s="38">
        <v>6152655.340161005</v>
      </c>
      <c r="S59" s="38">
        <f t="shared" si="9"/>
        <v>130382338.3382068</v>
      </c>
      <c r="T59" s="39">
        <f t="shared" si="5"/>
        <v>9.825821271527202E-3</v>
      </c>
    </row>
    <row r="60" spans="1:20" ht="20.25" customHeight="1" x14ac:dyDescent="0.2">
      <c r="A60" s="36" t="s">
        <v>96</v>
      </c>
      <c r="B60" s="37">
        <v>207</v>
      </c>
      <c r="C60" s="36" t="s">
        <v>102</v>
      </c>
      <c r="D60" s="38">
        <v>64109381.491612136</v>
      </c>
      <c r="E60" s="38">
        <v>1145081.1828104057</v>
      </c>
      <c r="F60" s="38">
        <v>954045.57315999991</v>
      </c>
      <c r="G60" s="38">
        <v>0</v>
      </c>
      <c r="H60" s="38">
        <f t="shared" si="6"/>
        <v>66208508.24758254</v>
      </c>
      <c r="I60" s="38">
        <v>64442415.808745995</v>
      </c>
      <c r="J60" s="38">
        <v>2099126.7559704054</v>
      </c>
      <c r="K60" s="38">
        <f t="shared" si="7"/>
        <v>66541542.564716399</v>
      </c>
      <c r="L60" s="39">
        <f t="shared" si="3"/>
        <v>5.030083382765449E-3</v>
      </c>
      <c r="M60" s="38">
        <v>64700957.007817335</v>
      </c>
      <c r="N60" s="38">
        <v>2099126.7559704054</v>
      </c>
      <c r="O60" s="38">
        <f t="shared" si="8"/>
        <v>66800083.763787739</v>
      </c>
      <c r="P60" s="39">
        <f t="shared" si="4"/>
        <v>8.9350376841754731E-3</v>
      </c>
      <c r="Q60" s="38">
        <v>64685866.651000977</v>
      </c>
      <c r="R60" s="38">
        <v>2099126.7559704054</v>
      </c>
      <c r="S60" s="38">
        <f t="shared" si="9"/>
        <v>66784993.40697138</v>
      </c>
      <c r="T60" s="39">
        <f t="shared" si="5"/>
        <v>8.7071159681337829E-3</v>
      </c>
    </row>
    <row r="61" spans="1:20" ht="20.25" customHeight="1" x14ac:dyDescent="0.2">
      <c r="A61" s="36" t="s">
        <v>96</v>
      </c>
      <c r="B61" s="37">
        <v>208</v>
      </c>
      <c r="C61" s="36" t="s">
        <v>103</v>
      </c>
      <c r="D61" s="38">
        <v>198579448.42398679</v>
      </c>
      <c r="E61" s="38">
        <v>5183039.3108882708</v>
      </c>
      <c r="F61" s="38">
        <v>3707808.6224600002</v>
      </c>
      <c r="G61" s="38">
        <v>226808.2100867776</v>
      </c>
      <c r="H61" s="38">
        <f t="shared" si="6"/>
        <v>207697104.56742182</v>
      </c>
      <c r="I61" s="38">
        <v>199553243.24730796</v>
      </c>
      <c r="J61" s="38">
        <v>9125316.0438563433</v>
      </c>
      <c r="K61" s="38">
        <f t="shared" si="7"/>
        <v>208678559.29116431</v>
      </c>
      <c r="L61" s="39">
        <f t="shared" si="3"/>
        <v>4.7254136054837304E-3</v>
      </c>
      <c r="M61" s="38">
        <v>200449389.01986513</v>
      </c>
      <c r="N61" s="38">
        <v>9133269.3146499582</v>
      </c>
      <c r="O61" s="38">
        <f t="shared" si="8"/>
        <v>209582658.33451509</v>
      </c>
      <c r="P61" s="39">
        <f t="shared" si="4"/>
        <v>9.0783825370139848E-3</v>
      </c>
      <c r="Q61" s="38">
        <v>200431716.47158659</v>
      </c>
      <c r="R61" s="38">
        <v>9133269.3146499582</v>
      </c>
      <c r="S61" s="38">
        <f t="shared" si="9"/>
        <v>209564985.78623655</v>
      </c>
      <c r="T61" s="39">
        <f t="shared" si="5"/>
        <v>8.9932944549468985E-3</v>
      </c>
    </row>
    <row r="62" spans="1:20" ht="20.25" customHeight="1" x14ac:dyDescent="0.2">
      <c r="A62" s="36" t="s">
        <v>96</v>
      </c>
      <c r="B62" s="37">
        <v>209</v>
      </c>
      <c r="C62" s="36" t="s">
        <v>104</v>
      </c>
      <c r="D62" s="38">
        <v>203064192.47523177</v>
      </c>
      <c r="E62" s="38">
        <v>1607395.3964732066</v>
      </c>
      <c r="F62" s="38">
        <v>6260237.669999999</v>
      </c>
      <c r="G62" s="38">
        <v>97551.466891826829</v>
      </c>
      <c r="H62" s="38">
        <f t="shared" si="6"/>
        <v>211029377.00859678</v>
      </c>
      <c r="I62" s="38">
        <v>204027711.1452792</v>
      </c>
      <c r="J62" s="38">
        <v>8038787.0611321721</v>
      </c>
      <c r="K62" s="38">
        <f t="shared" si="7"/>
        <v>212066498.20641136</v>
      </c>
      <c r="L62" s="39">
        <f t="shared" si="3"/>
        <v>4.9145820952327668E-3</v>
      </c>
      <c r="M62" s="38">
        <v>204988668.48196644</v>
      </c>
      <c r="N62" s="38">
        <v>8115208.5290665701</v>
      </c>
      <c r="O62" s="38">
        <f t="shared" si="8"/>
        <v>213103877.011033</v>
      </c>
      <c r="P62" s="39">
        <f t="shared" si="4"/>
        <v>9.8303849058498649E-3</v>
      </c>
      <c r="Q62" s="38">
        <v>204988668.48196644</v>
      </c>
      <c r="R62" s="38">
        <v>8115208.5290665701</v>
      </c>
      <c r="S62" s="38">
        <f t="shared" si="9"/>
        <v>213103877.011033</v>
      </c>
      <c r="T62" s="39">
        <f t="shared" si="5"/>
        <v>9.8303849058498649E-3</v>
      </c>
    </row>
    <row r="63" spans="1:20" ht="20.25" customHeight="1" x14ac:dyDescent="0.2">
      <c r="A63" s="36" t="s">
        <v>96</v>
      </c>
      <c r="B63" s="37">
        <v>316</v>
      </c>
      <c r="C63" s="36" t="s">
        <v>105</v>
      </c>
      <c r="D63" s="38">
        <v>312634686.61330205</v>
      </c>
      <c r="E63" s="38">
        <v>4572399.5288390629</v>
      </c>
      <c r="F63" s="38">
        <v>6575733.2194999987</v>
      </c>
      <c r="G63" s="38">
        <v>2659650.3944745422</v>
      </c>
      <c r="H63" s="38">
        <f t="shared" si="6"/>
        <v>326442469.75611567</v>
      </c>
      <c r="I63" s="38">
        <v>314568931.77980423</v>
      </c>
      <c r="J63" s="38">
        <v>13871072.801948035</v>
      </c>
      <c r="K63" s="38">
        <f t="shared" si="7"/>
        <v>328440004.58175224</v>
      </c>
      <c r="L63" s="39">
        <f t="shared" si="3"/>
        <v>6.1191021717514893E-3</v>
      </c>
      <c r="M63" s="38">
        <v>316008505.24869359</v>
      </c>
      <c r="N63" s="38">
        <v>13936786.423515804</v>
      </c>
      <c r="O63" s="38">
        <f t="shared" si="8"/>
        <v>329945291.67220938</v>
      </c>
      <c r="P63" s="39">
        <f t="shared" si="4"/>
        <v>1.0730288613214567E-2</v>
      </c>
      <c r="Q63" s="38">
        <v>316078693.26268852</v>
      </c>
      <c r="R63" s="38">
        <v>13936786.423515802</v>
      </c>
      <c r="S63" s="38">
        <f t="shared" si="9"/>
        <v>330015479.68620431</v>
      </c>
      <c r="T63" s="39">
        <f t="shared" si="5"/>
        <v>1.0945297444778124E-2</v>
      </c>
    </row>
    <row r="64" spans="1:20" ht="20.25" customHeight="1" x14ac:dyDescent="0.2">
      <c r="A64" s="36" t="s">
        <v>96</v>
      </c>
      <c r="B64" s="37">
        <v>210</v>
      </c>
      <c r="C64" s="36" t="s">
        <v>106</v>
      </c>
      <c r="D64" s="38">
        <v>230398610.79941997</v>
      </c>
      <c r="E64" s="38">
        <v>2937061.4948747978</v>
      </c>
      <c r="F64" s="38">
        <v>2673022.4475199985</v>
      </c>
      <c r="G64" s="38">
        <v>0</v>
      </c>
      <c r="H64" s="38">
        <f t="shared" si="6"/>
        <v>236008694.74181476</v>
      </c>
      <c r="I64" s="38">
        <v>231406008.36738712</v>
      </c>
      <c r="J64" s="38">
        <v>5610083.9423947968</v>
      </c>
      <c r="K64" s="38">
        <f t="shared" si="7"/>
        <v>237016092.30978191</v>
      </c>
      <c r="L64" s="39">
        <f t="shared" si="3"/>
        <v>4.2684765028220273E-3</v>
      </c>
      <c r="M64" s="38">
        <v>232391527.26738912</v>
      </c>
      <c r="N64" s="38">
        <v>5610083.9423947968</v>
      </c>
      <c r="O64" s="38">
        <f t="shared" si="8"/>
        <v>238001611.20978391</v>
      </c>
      <c r="P64" s="39">
        <f t="shared" si="4"/>
        <v>8.4442502008212905E-3</v>
      </c>
      <c r="Q64" s="38">
        <v>232290752.36522627</v>
      </c>
      <c r="R64" s="38">
        <v>5610083.9423947968</v>
      </c>
      <c r="S64" s="38">
        <f t="shared" si="9"/>
        <v>237900836.30762106</v>
      </c>
      <c r="T64" s="39">
        <f t="shared" si="5"/>
        <v>8.017253634982513E-3</v>
      </c>
    </row>
    <row r="65" spans="1:20" ht="20.25" customHeight="1" x14ac:dyDescent="0.2">
      <c r="A65" s="36" t="s">
        <v>96</v>
      </c>
      <c r="B65" s="37">
        <v>211</v>
      </c>
      <c r="C65" s="36" t="s">
        <v>107</v>
      </c>
      <c r="D65" s="38">
        <v>244743501.58553389</v>
      </c>
      <c r="E65" s="38">
        <v>2792348.1756173903</v>
      </c>
      <c r="F65" s="38">
        <v>7111730.4180085948</v>
      </c>
      <c r="G65" s="38">
        <v>0</v>
      </c>
      <c r="H65" s="38">
        <f t="shared" si="6"/>
        <v>254647580.17915988</v>
      </c>
      <c r="I65" s="38">
        <v>245976084.12601805</v>
      </c>
      <c r="J65" s="38">
        <v>9998109.6674677543</v>
      </c>
      <c r="K65" s="38">
        <f t="shared" si="7"/>
        <v>255974193.79348579</v>
      </c>
      <c r="L65" s="39">
        <f t="shared" si="3"/>
        <v>5.2096062071060878E-3</v>
      </c>
      <c r="M65" s="38">
        <v>247126088.58795679</v>
      </c>
      <c r="N65" s="38">
        <v>10095742.0846202</v>
      </c>
      <c r="O65" s="38">
        <f t="shared" si="8"/>
        <v>257221830.67257699</v>
      </c>
      <c r="P65" s="39">
        <f t="shared" si="4"/>
        <v>1.0109071099776212E-2</v>
      </c>
      <c r="Q65" s="38">
        <v>247126088.58795679</v>
      </c>
      <c r="R65" s="38">
        <v>10095742.0846202</v>
      </c>
      <c r="S65" s="38">
        <f t="shared" si="9"/>
        <v>257221830.67257699</v>
      </c>
      <c r="T65" s="39">
        <f t="shared" si="5"/>
        <v>1.0109071099776212E-2</v>
      </c>
    </row>
    <row r="66" spans="1:20" ht="20.25" customHeight="1" x14ac:dyDescent="0.2">
      <c r="A66" s="36" t="s">
        <v>96</v>
      </c>
      <c r="B66" s="37">
        <v>212</v>
      </c>
      <c r="C66" s="36" t="s">
        <v>108</v>
      </c>
      <c r="D66" s="38">
        <v>149293812.33899173</v>
      </c>
      <c r="E66" s="38">
        <v>1862024.395944396</v>
      </c>
      <c r="F66" s="38">
        <v>1689735</v>
      </c>
      <c r="G66" s="38">
        <v>0</v>
      </c>
      <c r="H66" s="38">
        <f t="shared" si="6"/>
        <v>152845571.73493612</v>
      </c>
      <c r="I66" s="38">
        <v>150653742.90008298</v>
      </c>
      <c r="J66" s="38">
        <v>3551759.395944396</v>
      </c>
      <c r="K66" s="38">
        <f t="shared" si="7"/>
        <v>154205502.29602736</v>
      </c>
      <c r="L66" s="39">
        <f t="shared" ref="L66:L97" si="10">K66/H66-1</f>
        <v>8.8974155132843791E-3</v>
      </c>
      <c r="M66" s="38">
        <v>151328970.44796461</v>
      </c>
      <c r="N66" s="38">
        <v>3551759.395944396</v>
      </c>
      <c r="O66" s="38">
        <f t="shared" si="8"/>
        <v>154880729.843909</v>
      </c>
      <c r="P66" s="39">
        <f t="shared" ref="P66:P97" si="11">O66/H66-1</f>
        <v>1.3315126410742506E-2</v>
      </c>
      <c r="Q66" s="38">
        <v>151328970.44796461</v>
      </c>
      <c r="R66" s="38">
        <v>3551759.395944396</v>
      </c>
      <c r="S66" s="38">
        <f t="shared" si="9"/>
        <v>154880729.843909</v>
      </c>
      <c r="T66" s="39">
        <f t="shared" ref="T66:T97" si="12">S66/H66-1</f>
        <v>1.3315126410742506E-2</v>
      </c>
    </row>
    <row r="67" spans="1:20" ht="20.25" customHeight="1" x14ac:dyDescent="0.2">
      <c r="A67" s="36" t="s">
        <v>96</v>
      </c>
      <c r="B67" s="37">
        <v>213</v>
      </c>
      <c r="C67" s="36" t="s">
        <v>109</v>
      </c>
      <c r="D67" s="38">
        <v>109155499.19350564</v>
      </c>
      <c r="E67" s="38">
        <v>745928.91606615402</v>
      </c>
      <c r="F67" s="38">
        <v>1191200.3</v>
      </c>
      <c r="G67" s="38">
        <v>230473.74047477444</v>
      </c>
      <c r="H67" s="38">
        <f t="shared" si="6"/>
        <v>111323102.15004657</v>
      </c>
      <c r="I67" s="38">
        <v>110626344.18592411</v>
      </c>
      <c r="J67" s="38">
        <v>2167602.9565409287</v>
      </c>
      <c r="K67" s="38">
        <f t="shared" si="7"/>
        <v>112793947.14246504</v>
      </c>
      <c r="L67" s="39">
        <f t="shared" si="10"/>
        <v>1.3212396744352262E-2</v>
      </c>
      <c r="M67" s="38">
        <v>111273711.65074223</v>
      </c>
      <c r="N67" s="38">
        <v>2167602.9565409287</v>
      </c>
      <c r="O67" s="38">
        <f t="shared" si="8"/>
        <v>113441314.60728316</v>
      </c>
      <c r="P67" s="39">
        <f t="shared" si="11"/>
        <v>1.9027608971779797E-2</v>
      </c>
      <c r="Q67" s="38">
        <v>111309707.47720674</v>
      </c>
      <c r="R67" s="38">
        <v>2167602.9565409287</v>
      </c>
      <c r="S67" s="38">
        <f t="shared" si="9"/>
        <v>113477310.43374766</v>
      </c>
      <c r="T67" s="39">
        <f t="shared" si="12"/>
        <v>1.9350954492783901E-2</v>
      </c>
    </row>
    <row r="68" spans="1:20" ht="20.25" customHeight="1" x14ac:dyDescent="0.2">
      <c r="A68" s="36" t="s">
        <v>110</v>
      </c>
      <c r="B68" s="37">
        <v>841</v>
      </c>
      <c r="C68" s="36" t="s">
        <v>111</v>
      </c>
      <c r="D68" s="38">
        <v>62423432.820879139</v>
      </c>
      <c r="E68" s="38">
        <v>193036</v>
      </c>
      <c r="F68" s="38">
        <v>469200.35000000003</v>
      </c>
      <c r="G68" s="38">
        <v>0</v>
      </c>
      <c r="H68" s="38">
        <f t="shared" si="6"/>
        <v>63085669.17087914</v>
      </c>
      <c r="I68" s="38">
        <v>63519500.329188757</v>
      </c>
      <c r="J68" s="38">
        <v>662236.35000000009</v>
      </c>
      <c r="K68" s="38">
        <f t="shared" si="7"/>
        <v>64181736.679188758</v>
      </c>
      <c r="L68" s="39">
        <f t="shared" si="10"/>
        <v>1.7374270935300862E-2</v>
      </c>
      <c r="M68" s="38">
        <v>64432730.929023832</v>
      </c>
      <c r="N68" s="38">
        <v>662236.35000000009</v>
      </c>
      <c r="O68" s="38">
        <f t="shared" si="8"/>
        <v>65094967.279023834</v>
      </c>
      <c r="P68" s="39">
        <f t="shared" si="11"/>
        <v>3.1850309817625044E-2</v>
      </c>
      <c r="Q68" s="38">
        <v>64549742.249541759</v>
      </c>
      <c r="R68" s="38">
        <v>662236.35000000009</v>
      </c>
      <c r="S68" s="38">
        <f t="shared" si="9"/>
        <v>65211978.599541761</v>
      </c>
      <c r="T68" s="39">
        <f t="shared" si="12"/>
        <v>3.3705110155891616E-2</v>
      </c>
    </row>
    <row r="69" spans="1:20" ht="20.25" customHeight="1" x14ac:dyDescent="0.2">
      <c r="A69" s="36" t="s">
        <v>110</v>
      </c>
      <c r="B69" s="37">
        <v>840</v>
      </c>
      <c r="C69" s="36" t="s">
        <v>112</v>
      </c>
      <c r="D69" s="38">
        <v>283884141.41087848</v>
      </c>
      <c r="E69" s="38">
        <v>396747.59237163881</v>
      </c>
      <c r="F69" s="38">
        <v>6286182.4551191917</v>
      </c>
      <c r="G69" s="38">
        <v>0</v>
      </c>
      <c r="H69" s="38">
        <f t="shared" si="6"/>
        <v>290567071.45836931</v>
      </c>
      <c r="I69" s="38">
        <v>287640779.67693961</v>
      </c>
      <c r="J69" s="38">
        <v>6724700.5156871993</v>
      </c>
      <c r="K69" s="38">
        <f t="shared" si="7"/>
        <v>294365480.19262683</v>
      </c>
      <c r="L69" s="39">
        <f t="shared" si="10"/>
        <v>1.3072399137290969E-2</v>
      </c>
      <c r="M69" s="38">
        <v>290367578.06956524</v>
      </c>
      <c r="N69" s="38">
        <v>6768070.7720182445</v>
      </c>
      <c r="O69" s="38">
        <f t="shared" si="8"/>
        <v>297135648.84158349</v>
      </c>
      <c r="P69" s="39">
        <f t="shared" si="11"/>
        <v>2.2606062518530257E-2</v>
      </c>
      <c r="Q69" s="38">
        <v>291845942.50055069</v>
      </c>
      <c r="R69" s="38">
        <v>6768070.7720182445</v>
      </c>
      <c r="S69" s="38">
        <f t="shared" si="9"/>
        <v>298614013.27256894</v>
      </c>
      <c r="T69" s="39">
        <f t="shared" si="12"/>
        <v>2.7693922005035398E-2</v>
      </c>
    </row>
    <row r="70" spans="1:20" ht="20.25" customHeight="1" x14ac:dyDescent="0.2">
      <c r="A70" s="36" t="s">
        <v>110</v>
      </c>
      <c r="B70" s="37">
        <v>390</v>
      </c>
      <c r="C70" s="36" t="s">
        <v>113</v>
      </c>
      <c r="D70" s="38">
        <v>101206852.49139018</v>
      </c>
      <c r="E70" s="38">
        <v>35000</v>
      </c>
      <c r="F70" s="38">
        <v>4129860.9700000007</v>
      </c>
      <c r="G70" s="38">
        <v>192999.99999999983</v>
      </c>
      <c r="H70" s="38">
        <f t="shared" si="6"/>
        <v>105564713.46139018</v>
      </c>
      <c r="I70" s="38">
        <v>103616564.35765567</v>
      </c>
      <c r="J70" s="38">
        <v>4449589.8252278827</v>
      </c>
      <c r="K70" s="38">
        <f t="shared" si="7"/>
        <v>108066154.18288356</v>
      </c>
      <c r="L70" s="39">
        <f t="shared" si="10"/>
        <v>2.3695803639994351E-2</v>
      </c>
      <c r="M70" s="38">
        <v>104907489.76232201</v>
      </c>
      <c r="N70" s="38">
        <v>4544831.8499397896</v>
      </c>
      <c r="O70" s="38">
        <f t="shared" si="8"/>
        <v>109452321.6122618</v>
      </c>
      <c r="P70" s="39">
        <f t="shared" si="11"/>
        <v>3.6826776897315172E-2</v>
      </c>
      <c r="Q70" s="38">
        <v>105016093.67308323</v>
      </c>
      <c r="R70" s="38">
        <v>4544831.8499397896</v>
      </c>
      <c r="S70" s="38">
        <f t="shared" si="9"/>
        <v>109560925.52302302</v>
      </c>
      <c r="T70" s="39">
        <f t="shared" si="12"/>
        <v>3.785556679500135E-2</v>
      </c>
    </row>
    <row r="71" spans="1:20" ht="20.25" customHeight="1" x14ac:dyDescent="0.2">
      <c r="A71" s="36" t="s">
        <v>110</v>
      </c>
      <c r="B71" s="37">
        <v>805</v>
      </c>
      <c r="C71" s="36" t="s">
        <v>114</v>
      </c>
      <c r="D71" s="38">
        <v>61777404.266205326</v>
      </c>
      <c r="E71" s="38">
        <v>0</v>
      </c>
      <c r="F71" s="38">
        <v>507078.71945471154</v>
      </c>
      <c r="G71" s="38">
        <v>32074.13351353506</v>
      </c>
      <c r="H71" s="38">
        <f t="shared" si="6"/>
        <v>62316557.119173571</v>
      </c>
      <c r="I71" s="38">
        <v>62184053.922290608</v>
      </c>
      <c r="J71" s="38">
        <v>539152.85296824656</v>
      </c>
      <c r="K71" s="38">
        <f t="shared" si="7"/>
        <v>62723206.775258854</v>
      </c>
      <c r="L71" s="39">
        <f t="shared" si="10"/>
        <v>6.5255475412033803E-3</v>
      </c>
      <c r="M71" s="38">
        <v>62434197.892013937</v>
      </c>
      <c r="N71" s="38">
        <v>539152.85296824656</v>
      </c>
      <c r="O71" s="38">
        <f t="shared" si="8"/>
        <v>62973350.744982183</v>
      </c>
      <c r="P71" s="39">
        <f t="shared" si="11"/>
        <v>1.0539632742427862E-2</v>
      </c>
      <c r="Q71" s="38">
        <v>62434197.892013937</v>
      </c>
      <c r="R71" s="38">
        <v>539152.85296824656</v>
      </c>
      <c r="S71" s="38">
        <f t="shared" si="9"/>
        <v>62973350.744982183</v>
      </c>
      <c r="T71" s="39">
        <f t="shared" si="12"/>
        <v>1.0539632742427862E-2</v>
      </c>
    </row>
    <row r="72" spans="1:20" ht="20.25" customHeight="1" x14ac:dyDescent="0.2">
      <c r="A72" s="36" t="s">
        <v>110</v>
      </c>
      <c r="B72" s="37">
        <v>806</v>
      </c>
      <c r="C72" s="36" t="s">
        <v>115</v>
      </c>
      <c r="D72" s="38">
        <v>95499529.957673937</v>
      </c>
      <c r="E72" s="38">
        <v>0</v>
      </c>
      <c r="F72" s="38">
        <v>1026505.1099999999</v>
      </c>
      <c r="G72" s="38">
        <v>113798.30669927241</v>
      </c>
      <c r="H72" s="38">
        <f t="shared" si="6"/>
        <v>96639833.374373212</v>
      </c>
      <c r="I72" s="38">
        <v>96685803.058458507</v>
      </c>
      <c r="J72" s="38">
        <v>1140303.4166992723</v>
      </c>
      <c r="K72" s="38">
        <f t="shared" si="7"/>
        <v>97826106.475157782</v>
      </c>
      <c r="L72" s="39">
        <f t="shared" si="10"/>
        <v>1.2275198118244512E-2</v>
      </c>
      <c r="M72" s="38">
        <v>97193026.380672485</v>
      </c>
      <c r="N72" s="38">
        <v>1140303.4166992723</v>
      </c>
      <c r="O72" s="38">
        <f t="shared" si="8"/>
        <v>98333329.79737176</v>
      </c>
      <c r="P72" s="39">
        <f t="shared" si="11"/>
        <v>1.752379286953154E-2</v>
      </c>
      <c r="Q72" s="38">
        <v>97220325.098169371</v>
      </c>
      <c r="R72" s="38">
        <v>1140303.4166992723</v>
      </c>
      <c r="S72" s="38">
        <f t="shared" si="9"/>
        <v>98360628.514868647</v>
      </c>
      <c r="T72" s="39">
        <f t="shared" si="12"/>
        <v>1.7806271807498275E-2</v>
      </c>
    </row>
    <row r="73" spans="1:20" ht="20.25" customHeight="1" x14ac:dyDescent="0.2">
      <c r="A73" s="36" t="s">
        <v>110</v>
      </c>
      <c r="B73" s="37">
        <v>391</v>
      </c>
      <c r="C73" s="36" t="s">
        <v>116</v>
      </c>
      <c r="D73" s="38">
        <v>149342641.57058388</v>
      </c>
      <c r="E73" s="38">
        <v>525749.31449809484</v>
      </c>
      <c r="F73" s="38">
        <v>3784913.4512</v>
      </c>
      <c r="G73" s="38">
        <v>443629.27026447607</v>
      </c>
      <c r="H73" s="38">
        <f t="shared" si="6"/>
        <v>154096933.60654646</v>
      </c>
      <c r="I73" s="38">
        <v>152044657.65905568</v>
      </c>
      <c r="J73" s="38">
        <v>4843094.2363149263</v>
      </c>
      <c r="K73" s="38">
        <f t="shared" si="7"/>
        <v>156887751.8953706</v>
      </c>
      <c r="L73" s="39">
        <f t="shared" si="10"/>
        <v>1.8110797038634718E-2</v>
      </c>
      <c r="M73" s="38">
        <v>154382180.00595587</v>
      </c>
      <c r="N73" s="38">
        <v>4935297.516726736</v>
      </c>
      <c r="O73" s="38">
        <f t="shared" si="8"/>
        <v>159317477.52268261</v>
      </c>
      <c r="P73" s="39">
        <f t="shared" si="11"/>
        <v>3.3878311488440671E-2</v>
      </c>
      <c r="Q73" s="38">
        <v>155145167.02174884</v>
      </c>
      <c r="R73" s="38">
        <v>4935297.5167267378</v>
      </c>
      <c r="S73" s="38">
        <f t="shared" si="9"/>
        <v>160080464.53847557</v>
      </c>
      <c r="T73" s="39">
        <f t="shared" si="12"/>
        <v>3.8829656060559659E-2</v>
      </c>
    </row>
    <row r="74" spans="1:20" ht="20.25" customHeight="1" x14ac:dyDescent="0.2">
      <c r="A74" s="36" t="s">
        <v>110</v>
      </c>
      <c r="B74" s="37">
        <v>392</v>
      </c>
      <c r="C74" s="36" t="s">
        <v>117</v>
      </c>
      <c r="D74" s="38">
        <v>111434512.34994806</v>
      </c>
      <c r="E74" s="38">
        <v>250000</v>
      </c>
      <c r="F74" s="38">
        <v>1672102.9999999998</v>
      </c>
      <c r="G74" s="38">
        <v>14825.000000000007</v>
      </c>
      <c r="H74" s="38">
        <f t="shared" si="6"/>
        <v>113371440.34994806</v>
      </c>
      <c r="I74" s="38">
        <v>113225823.18360987</v>
      </c>
      <c r="J74" s="38">
        <v>1967010.3822290308</v>
      </c>
      <c r="K74" s="38">
        <f t="shared" si="7"/>
        <v>115192833.5658389</v>
      </c>
      <c r="L74" s="39">
        <f t="shared" si="10"/>
        <v>1.6065714700886469E-2</v>
      </c>
      <c r="M74" s="38">
        <v>114900348.42742357</v>
      </c>
      <c r="N74" s="38">
        <v>1998244.9047196105</v>
      </c>
      <c r="O74" s="38">
        <f t="shared" si="8"/>
        <v>116898593.33214317</v>
      </c>
      <c r="P74" s="39">
        <f t="shared" si="11"/>
        <v>3.1111477205438165E-2</v>
      </c>
      <c r="Q74" s="38">
        <v>115676644.76950732</v>
      </c>
      <c r="R74" s="38">
        <v>1998244.9047196105</v>
      </c>
      <c r="S74" s="38">
        <f t="shared" si="9"/>
        <v>117674889.67422692</v>
      </c>
      <c r="T74" s="39">
        <f t="shared" si="12"/>
        <v>3.7958848463027772E-2</v>
      </c>
    </row>
    <row r="75" spans="1:20" ht="20.25" customHeight="1" x14ac:dyDescent="0.2">
      <c r="A75" s="36" t="s">
        <v>110</v>
      </c>
      <c r="B75" s="37">
        <v>929</v>
      </c>
      <c r="C75" s="36" t="s">
        <v>118</v>
      </c>
      <c r="D75" s="38">
        <v>169731194.25533652</v>
      </c>
      <c r="E75" s="38">
        <v>650890.44141064503</v>
      </c>
      <c r="F75" s="38">
        <v>4014316.7392280018</v>
      </c>
      <c r="G75" s="38">
        <v>0</v>
      </c>
      <c r="H75" s="38">
        <f t="shared" si="6"/>
        <v>174396401.43597516</v>
      </c>
      <c r="I75" s="38">
        <v>172611662.16442814</v>
      </c>
      <c r="J75" s="38">
        <v>4665308.317425319</v>
      </c>
      <c r="K75" s="38">
        <f t="shared" si="7"/>
        <v>177276970.48185346</v>
      </c>
      <c r="L75" s="39">
        <f t="shared" si="10"/>
        <v>1.6517365164417264E-2</v>
      </c>
      <c r="M75" s="38">
        <v>173859697.69683546</v>
      </c>
      <c r="N75" s="38">
        <v>4665413.3277005646</v>
      </c>
      <c r="O75" s="38">
        <f t="shared" si="8"/>
        <v>178525111.02453601</v>
      </c>
      <c r="P75" s="39">
        <f t="shared" si="11"/>
        <v>2.3674282006768355E-2</v>
      </c>
      <c r="Q75" s="38">
        <v>174389934.62557811</v>
      </c>
      <c r="R75" s="38">
        <v>4665413.3277005646</v>
      </c>
      <c r="S75" s="38">
        <f t="shared" si="9"/>
        <v>179055347.95327866</v>
      </c>
      <c r="T75" s="39">
        <f t="shared" si="12"/>
        <v>2.6714694104590819E-2</v>
      </c>
    </row>
    <row r="76" spans="1:20" ht="20.25" customHeight="1" x14ac:dyDescent="0.2">
      <c r="A76" s="36" t="s">
        <v>110</v>
      </c>
      <c r="B76" s="37">
        <v>807</v>
      </c>
      <c r="C76" s="36" t="s">
        <v>119</v>
      </c>
      <c r="D76" s="38">
        <v>85515178.9700827</v>
      </c>
      <c r="E76" s="38">
        <v>0</v>
      </c>
      <c r="F76" s="38">
        <v>2051874</v>
      </c>
      <c r="G76" s="38">
        <v>0</v>
      </c>
      <c r="H76" s="38">
        <f t="shared" si="6"/>
        <v>87567052.9700827</v>
      </c>
      <c r="I76" s="38">
        <v>86714575.614618838</v>
      </c>
      <c r="J76" s="38">
        <v>2098844.5093833781</v>
      </c>
      <c r="K76" s="38">
        <f t="shared" si="7"/>
        <v>88813420.124002218</v>
      </c>
      <c r="L76" s="39">
        <f t="shared" si="10"/>
        <v>1.4233288795790999E-2</v>
      </c>
      <c r="M76" s="38">
        <v>87295170.68259266</v>
      </c>
      <c r="N76" s="38">
        <v>2147613.9658898269</v>
      </c>
      <c r="O76" s="38">
        <f t="shared" si="8"/>
        <v>89442784.648482487</v>
      </c>
      <c r="P76" s="39">
        <f t="shared" si="11"/>
        <v>2.1420518503010744E-2</v>
      </c>
      <c r="Q76" s="38">
        <v>87375512.865556762</v>
      </c>
      <c r="R76" s="38">
        <v>2147613.9658898269</v>
      </c>
      <c r="S76" s="38">
        <f t="shared" si="9"/>
        <v>89523126.831446588</v>
      </c>
      <c r="T76" s="39">
        <f t="shared" si="12"/>
        <v>2.2338011786604106E-2</v>
      </c>
    </row>
    <row r="77" spans="1:20" ht="20.25" customHeight="1" x14ac:dyDescent="0.2">
      <c r="A77" s="36" t="s">
        <v>110</v>
      </c>
      <c r="B77" s="37">
        <v>393</v>
      </c>
      <c r="C77" s="36" t="s">
        <v>120</v>
      </c>
      <c r="D77" s="38">
        <v>83339035.867827311</v>
      </c>
      <c r="E77" s="38">
        <v>500000</v>
      </c>
      <c r="F77" s="38">
        <v>2558919.5</v>
      </c>
      <c r="G77" s="38">
        <v>0</v>
      </c>
      <c r="H77" s="38">
        <f t="shared" si="6"/>
        <v>86397955.367827311</v>
      </c>
      <c r="I77" s="38">
        <v>85382452.037310123</v>
      </c>
      <c r="J77" s="38">
        <v>3077425.359823822</v>
      </c>
      <c r="K77" s="38">
        <f t="shared" si="7"/>
        <v>88459877.397133946</v>
      </c>
      <c r="L77" s="39">
        <f t="shared" si="10"/>
        <v>2.3865403070342239E-2</v>
      </c>
      <c r="M77" s="38">
        <v>86728972.014906496</v>
      </c>
      <c r="N77" s="38">
        <v>3096639.9848649492</v>
      </c>
      <c r="O77" s="38">
        <f t="shared" si="8"/>
        <v>89825611.999771446</v>
      </c>
      <c r="P77" s="39">
        <f t="shared" si="11"/>
        <v>3.9672890606627931E-2</v>
      </c>
      <c r="Q77" s="38">
        <v>87184995.956498474</v>
      </c>
      <c r="R77" s="38">
        <v>3096639.9848649492</v>
      </c>
      <c r="S77" s="38">
        <f t="shared" si="9"/>
        <v>90281635.941363424</v>
      </c>
      <c r="T77" s="39">
        <f t="shared" si="12"/>
        <v>4.4951070392833747E-2</v>
      </c>
    </row>
    <row r="78" spans="1:20" ht="20.25" customHeight="1" x14ac:dyDescent="0.2">
      <c r="A78" s="36" t="s">
        <v>110</v>
      </c>
      <c r="B78" s="37">
        <v>808</v>
      </c>
      <c r="C78" s="36" t="s">
        <v>121</v>
      </c>
      <c r="D78" s="38">
        <v>115935930.49770634</v>
      </c>
      <c r="E78" s="38">
        <v>904496.27200095251</v>
      </c>
      <c r="F78" s="38">
        <v>1724629.809895677</v>
      </c>
      <c r="G78" s="38">
        <v>0</v>
      </c>
      <c r="H78" s="38">
        <f t="shared" si="6"/>
        <v>118565056.57960297</v>
      </c>
      <c r="I78" s="38">
        <v>118559125.98579305</v>
      </c>
      <c r="J78" s="38">
        <v>2642734.4263200564</v>
      </c>
      <c r="K78" s="38">
        <f t="shared" si="7"/>
        <v>121201860.41211312</v>
      </c>
      <c r="L78" s="39">
        <f t="shared" si="10"/>
        <v>2.2239299744607477E-2</v>
      </c>
      <c r="M78" s="38">
        <v>120272193.83073629</v>
      </c>
      <c r="N78" s="38">
        <v>2656863.9635593938</v>
      </c>
      <c r="O78" s="38">
        <f t="shared" si="8"/>
        <v>122929057.79429568</v>
      </c>
      <c r="P78" s="39">
        <f t="shared" si="11"/>
        <v>3.6806807507933748E-2</v>
      </c>
      <c r="Q78" s="38">
        <v>120431643.09032413</v>
      </c>
      <c r="R78" s="38">
        <v>2656863.9635593942</v>
      </c>
      <c r="S78" s="38">
        <f t="shared" si="9"/>
        <v>123088507.05388352</v>
      </c>
      <c r="T78" s="39">
        <f t="shared" si="12"/>
        <v>3.8151632570120331E-2</v>
      </c>
    </row>
    <row r="79" spans="1:20" ht="20.25" customHeight="1" x14ac:dyDescent="0.2">
      <c r="A79" s="36" t="s">
        <v>110</v>
      </c>
      <c r="B79" s="37">
        <v>394</v>
      </c>
      <c r="C79" s="36" t="s">
        <v>122</v>
      </c>
      <c r="D79" s="38">
        <v>160074116.79244617</v>
      </c>
      <c r="E79" s="38">
        <v>154867</v>
      </c>
      <c r="F79" s="38">
        <v>3019135.1900000004</v>
      </c>
      <c r="G79" s="38">
        <v>0</v>
      </c>
      <c r="H79" s="38">
        <f t="shared" si="6"/>
        <v>163248118.98244616</v>
      </c>
      <c r="I79" s="38">
        <v>162212650.97275531</v>
      </c>
      <c r="J79" s="38">
        <v>3205306.0662926086</v>
      </c>
      <c r="K79" s="38">
        <f t="shared" si="7"/>
        <v>165417957.03904793</v>
      </c>
      <c r="L79" s="39">
        <f t="shared" si="10"/>
        <v>1.3291657325834594E-2</v>
      </c>
      <c r="M79" s="38">
        <v>162938444.7306318</v>
      </c>
      <c r="N79" s="38">
        <v>3237808.8654612266</v>
      </c>
      <c r="O79" s="38">
        <f t="shared" si="8"/>
        <v>166176253.59609303</v>
      </c>
      <c r="P79" s="39">
        <f t="shared" si="11"/>
        <v>1.7936712728443327E-2</v>
      </c>
      <c r="Q79" s="38">
        <v>162955311.62609315</v>
      </c>
      <c r="R79" s="38">
        <v>3237808.8654612266</v>
      </c>
      <c r="S79" s="38">
        <f t="shared" si="9"/>
        <v>166193120.49155438</v>
      </c>
      <c r="T79" s="39">
        <f t="shared" si="12"/>
        <v>1.8040033339832062E-2</v>
      </c>
    </row>
    <row r="80" spans="1:20" ht="20.25" customHeight="1" x14ac:dyDescent="0.2">
      <c r="A80" s="36" t="s">
        <v>123</v>
      </c>
      <c r="B80" s="37">
        <v>889</v>
      </c>
      <c r="C80" s="36" t="s">
        <v>124</v>
      </c>
      <c r="D80" s="38">
        <v>115901916.78428479</v>
      </c>
      <c r="E80" s="38">
        <v>194308.49630107</v>
      </c>
      <c r="F80" s="38">
        <v>1837799.9040000001</v>
      </c>
      <c r="G80" s="38">
        <v>0</v>
      </c>
      <c r="H80" s="38">
        <f t="shared" si="6"/>
        <v>117934025.18458585</v>
      </c>
      <c r="I80" s="38">
        <v>117064415.73646727</v>
      </c>
      <c r="J80" s="38">
        <v>2056599.5877388334</v>
      </c>
      <c r="K80" s="38">
        <f t="shared" si="7"/>
        <v>119121015.3242061</v>
      </c>
      <c r="L80" s="39">
        <f t="shared" si="10"/>
        <v>1.0064865824450653E-2</v>
      </c>
      <c r="M80" s="38">
        <v>117697645.14264691</v>
      </c>
      <c r="N80" s="38">
        <v>2082028.7754614593</v>
      </c>
      <c r="O80" s="38">
        <f t="shared" si="8"/>
        <v>119779673.91810837</v>
      </c>
      <c r="P80" s="39">
        <f t="shared" si="11"/>
        <v>1.5649840922785208E-2</v>
      </c>
      <c r="Q80" s="38">
        <v>117704242.07106739</v>
      </c>
      <c r="R80" s="38">
        <v>2082028.7754614593</v>
      </c>
      <c r="S80" s="38">
        <f t="shared" si="9"/>
        <v>119786270.84652886</v>
      </c>
      <c r="T80" s="39">
        <f t="shared" si="12"/>
        <v>1.5705778370948886E-2</v>
      </c>
    </row>
    <row r="81" spans="1:20" ht="20.25" customHeight="1" x14ac:dyDescent="0.2">
      <c r="A81" s="36" t="s">
        <v>123</v>
      </c>
      <c r="B81" s="37">
        <v>890</v>
      </c>
      <c r="C81" s="36" t="s">
        <v>125</v>
      </c>
      <c r="D81" s="38">
        <v>77201398.760860994</v>
      </c>
      <c r="E81" s="38">
        <v>207649.71516196721</v>
      </c>
      <c r="F81" s="38">
        <v>744025.65</v>
      </c>
      <c r="G81" s="38">
        <v>161353.32619999963</v>
      </c>
      <c r="H81" s="38">
        <f t="shared" si="6"/>
        <v>78314427.452222958</v>
      </c>
      <c r="I81" s="38">
        <v>79169203.339387864</v>
      </c>
      <c r="J81" s="38">
        <v>1118644.6239548433</v>
      </c>
      <c r="K81" s="38">
        <f t="shared" si="7"/>
        <v>80287847.963342711</v>
      </c>
      <c r="L81" s="39">
        <f t="shared" si="10"/>
        <v>2.5198684014176909E-2</v>
      </c>
      <c r="M81" s="38">
        <v>80970911.149249971</v>
      </c>
      <c r="N81" s="38">
        <v>1124475.6439698902</v>
      </c>
      <c r="O81" s="38">
        <f t="shared" si="8"/>
        <v>82095386.793219864</v>
      </c>
      <c r="P81" s="39">
        <f t="shared" si="11"/>
        <v>4.8279218325429918E-2</v>
      </c>
      <c r="Q81" s="38">
        <v>81728703.811694235</v>
      </c>
      <c r="R81" s="38">
        <v>1124475.6439698902</v>
      </c>
      <c r="S81" s="38">
        <f t="shared" si="9"/>
        <v>82853179.455664128</v>
      </c>
      <c r="T81" s="39">
        <f t="shared" si="12"/>
        <v>5.7955502595101072E-2</v>
      </c>
    </row>
    <row r="82" spans="1:20" ht="20.25" customHeight="1" x14ac:dyDescent="0.2">
      <c r="A82" s="36" t="s">
        <v>123</v>
      </c>
      <c r="B82" s="37">
        <v>350</v>
      </c>
      <c r="C82" s="36" t="s">
        <v>126</v>
      </c>
      <c r="D82" s="38">
        <v>192504057.39628324</v>
      </c>
      <c r="E82" s="38">
        <v>1118662.6129634017</v>
      </c>
      <c r="F82" s="38">
        <v>2296155</v>
      </c>
      <c r="G82" s="38">
        <v>0</v>
      </c>
      <c r="H82" s="38">
        <f t="shared" si="6"/>
        <v>195918875.00924665</v>
      </c>
      <c r="I82" s="38">
        <v>196176263.02952808</v>
      </c>
      <c r="J82" s="38">
        <v>3423354.1123889093</v>
      </c>
      <c r="K82" s="38">
        <f t="shared" si="7"/>
        <v>199599617.14191699</v>
      </c>
      <c r="L82" s="39">
        <f t="shared" si="10"/>
        <v>1.878707262124002E-2</v>
      </c>
      <c r="M82" s="38">
        <v>198685149.68814588</v>
      </c>
      <c r="N82" s="38">
        <v>3432217.5554921459</v>
      </c>
      <c r="O82" s="38">
        <f t="shared" si="8"/>
        <v>202117367.24363801</v>
      </c>
      <c r="P82" s="39">
        <f t="shared" si="11"/>
        <v>3.1638055466063797E-2</v>
      </c>
      <c r="Q82" s="38">
        <v>202378967.01308596</v>
      </c>
      <c r="R82" s="38">
        <v>3432217.5554921459</v>
      </c>
      <c r="S82" s="38">
        <f t="shared" si="9"/>
        <v>205811184.56857809</v>
      </c>
      <c r="T82" s="39">
        <f t="shared" si="12"/>
        <v>5.0491865874916719E-2</v>
      </c>
    </row>
    <row r="83" spans="1:20" ht="20.25" customHeight="1" x14ac:dyDescent="0.2">
      <c r="A83" s="36" t="s">
        <v>123</v>
      </c>
      <c r="B83" s="37">
        <v>351</v>
      </c>
      <c r="C83" s="36" t="s">
        <v>127</v>
      </c>
      <c r="D83" s="38">
        <v>114590446.03353283</v>
      </c>
      <c r="E83" s="38">
        <v>102130.19705315105</v>
      </c>
      <c r="F83" s="38">
        <v>1282169.988604808</v>
      </c>
      <c r="G83" s="38">
        <v>44837.472013611608</v>
      </c>
      <c r="H83" s="38">
        <f t="shared" si="6"/>
        <v>116019583.6912044</v>
      </c>
      <c r="I83" s="38">
        <v>117344563.45703927</v>
      </c>
      <c r="J83" s="38">
        <v>1429137.6576715705</v>
      </c>
      <c r="K83" s="38">
        <f t="shared" si="7"/>
        <v>118773701.11471084</v>
      </c>
      <c r="L83" s="39">
        <f t="shared" si="10"/>
        <v>2.373838395108141E-2</v>
      </c>
      <c r="M83" s="38">
        <v>119846104.36824372</v>
      </c>
      <c r="N83" s="38">
        <v>1429137.6576715705</v>
      </c>
      <c r="O83" s="38">
        <f t="shared" si="8"/>
        <v>121275242.02591529</v>
      </c>
      <c r="P83" s="39">
        <f t="shared" si="11"/>
        <v>4.5299751710015324E-2</v>
      </c>
      <c r="Q83" s="38">
        <v>122232348.14606372</v>
      </c>
      <c r="R83" s="38">
        <v>1429137.6576715705</v>
      </c>
      <c r="S83" s="38">
        <f t="shared" si="9"/>
        <v>123661485.80373529</v>
      </c>
      <c r="T83" s="39">
        <f t="shared" si="12"/>
        <v>6.5867346437567198E-2</v>
      </c>
    </row>
    <row r="84" spans="1:20" ht="20.25" customHeight="1" x14ac:dyDescent="0.2">
      <c r="A84" s="36" t="s">
        <v>123</v>
      </c>
      <c r="B84" s="37">
        <v>895</v>
      </c>
      <c r="C84" s="36" t="s">
        <v>128</v>
      </c>
      <c r="D84" s="38">
        <v>199156378.22780785</v>
      </c>
      <c r="E84" s="38">
        <v>617572.42439144605</v>
      </c>
      <c r="F84" s="38">
        <v>2427139.75</v>
      </c>
      <c r="G84" s="38">
        <v>0</v>
      </c>
      <c r="H84" s="38">
        <f t="shared" si="6"/>
        <v>202201090.4021993</v>
      </c>
      <c r="I84" s="38">
        <v>201980072.4696902</v>
      </c>
      <c r="J84" s="38">
        <v>3044712.1743914462</v>
      </c>
      <c r="K84" s="38">
        <f t="shared" si="7"/>
        <v>205024784.64408165</v>
      </c>
      <c r="L84" s="39">
        <f t="shared" si="10"/>
        <v>1.3964782466136638E-2</v>
      </c>
      <c r="M84" s="38">
        <v>203072052.45341694</v>
      </c>
      <c r="N84" s="38">
        <v>3044712.1743914462</v>
      </c>
      <c r="O84" s="38">
        <f t="shared" si="8"/>
        <v>206116764.62780839</v>
      </c>
      <c r="P84" s="39">
        <f t="shared" si="11"/>
        <v>1.9365247822454412E-2</v>
      </c>
      <c r="Q84" s="38">
        <v>203122074.00319719</v>
      </c>
      <c r="R84" s="38">
        <v>3044712.1743914462</v>
      </c>
      <c r="S84" s="38">
        <f t="shared" si="9"/>
        <v>206166786.17758864</v>
      </c>
      <c r="T84" s="39">
        <f t="shared" si="12"/>
        <v>1.9612632985812173E-2</v>
      </c>
    </row>
    <row r="85" spans="1:20" ht="20.25" customHeight="1" x14ac:dyDescent="0.2">
      <c r="A85" s="36" t="s">
        <v>123</v>
      </c>
      <c r="B85" s="37">
        <v>896</v>
      </c>
      <c r="C85" s="36" t="s">
        <v>129</v>
      </c>
      <c r="D85" s="38">
        <v>189525310.36857066</v>
      </c>
      <c r="E85" s="38">
        <v>988956.71667649481</v>
      </c>
      <c r="F85" s="38">
        <v>2896199.0511740004</v>
      </c>
      <c r="G85" s="38">
        <v>0</v>
      </c>
      <c r="H85" s="38">
        <f t="shared" si="6"/>
        <v>193410466.13642117</v>
      </c>
      <c r="I85" s="38">
        <v>191478738.33189756</v>
      </c>
      <c r="J85" s="38">
        <v>3906231.7157631726</v>
      </c>
      <c r="K85" s="38">
        <f t="shared" si="7"/>
        <v>195384970.04766074</v>
      </c>
      <c r="L85" s="39">
        <f t="shared" si="10"/>
        <v>1.0208878302619073E-2</v>
      </c>
      <c r="M85" s="38">
        <v>192356565.97241783</v>
      </c>
      <c r="N85" s="38">
        <v>3928114.8619873272</v>
      </c>
      <c r="O85" s="38">
        <f t="shared" si="8"/>
        <v>196284680.83440515</v>
      </c>
      <c r="P85" s="39">
        <f t="shared" si="11"/>
        <v>1.4860698882534384E-2</v>
      </c>
      <c r="Q85" s="38">
        <v>192346064.36344394</v>
      </c>
      <c r="R85" s="38">
        <v>3928114.8619873272</v>
      </c>
      <c r="S85" s="38">
        <f t="shared" si="9"/>
        <v>196274179.22543126</v>
      </c>
      <c r="T85" s="39">
        <f t="shared" si="12"/>
        <v>1.4806401877911712E-2</v>
      </c>
    </row>
    <row r="86" spans="1:20" ht="20.25" customHeight="1" x14ac:dyDescent="0.2">
      <c r="A86" s="36" t="s">
        <v>123</v>
      </c>
      <c r="B86" s="37">
        <v>909</v>
      </c>
      <c r="C86" s="36" t="s">
        <v>130</v>
      </c>
      <c r="D86" s="38">
        <v>269804098.19062483</v>
      </c>
      <c r="E86" s="38">
        <v>522769.76730880595</v>
      </c>
      <c r="F86" s="38">
        <v>4091580.7571428563</v>
      </c>
      <c r="G86" s="38">
        <v>0</v>
      </c>
      <c r="H86" s="38">
        <f t="shared" si="6"/>
        <v>274418448.71507651</v>
      </c>
      <c r="I86" s="38">
        <v>274536565.60507989</v>
      </c>
      <c r="J86" s="38">
        <v>4614350.5244516619</v>
      </c>
      <c r="K86" s="38">
        <f t="shared" si="7"/>
        <v>279150916.12953156</v>
      </c>
      <c r="L86" s="39">
        <f t="shared" si="10"/>
        <v>1.7245441903101399E-2</v>
      </c>
      <c r="M86" s="38">
        <v>277422694.72179615</v>
      </c>
      <c r="N86" s="38">
        <v>4614350.5244516619</v>
      </c>
      <c r="O86" s="38">
        <f t="shared" si="8"/>
        <v>282037045.24624783</v>
      </c>
      <c r="P86" s="39">
        <f t="shared" si="11"/>
        <v>2.7762698050529222E-2</v>
      </c>
      <c r="Q86" s="38">
        <v>281239270.92991686</v>
      </c>
      <c r="R86" s="38">
        <v>4614350.5244516619</v>
      </c>
      <c r="S86" s="38">
        <f t="shared" si="9"/>
        <v>285853621.45436853</v>
      </c>
      <c r="T86" s="39">
        <f t="shared" si="12"/>
        <v>4.167056840688188E-2</v>
      </c>
    </row>
    <row r="87" spans="1:20" ht="20.25" customHeight="1" x14ac:dyDescent="0.2">
      <c r="A87" s="36" t="s">
        <v>123</v>
      </c>
      <c r="B87" s="37">
        <v>876</v>
      </c>
      <c r="C87" s="36" t="s">
        <v>131</v>
      </c>
      <c r="D87" s="38">
        <v>80694779.935667336</v>
      </c>
      <c r="E87" s="38">
        <v>0</v>
      </c>
      <c r="F87" s="38">
        <v>1346932.99</v>
      </c>
      <c r="G87" s="38">
        <v>0</v>
      </c>
      <c r="H87" s="38">
        <f t="shared" si="6"/>
        <v>82041712.925667331</v>
      </c>
      <c r="I87" s="38">
        <v>82072260.822353721</v>
      </c>
      <c r="J87" s="38">
        <v>1354399.9888510148</v>
      </c>
      <c r="K87" s="38">
        <f t="shared" si="7"/>
        <v>83426660.811204731</v>
      </c>
      <c r="L87" s="39">
        <f t="shared" si="10"/>
        <v>1.6881021082436609E-2</v>
      </c>
      <c r="M87" s="38">
        <v>83325201.80700244</v>
      </c>
      <c r="N87" s="38">
        <v>1362152.9700402534</v>
      </c>
      <c r="O87" s="38">
        <f t="shared" si="8"/>
        <v>84687354.777042687</v>
      </c>
      <c r="P87" s="39">
        <f t="shared" si="11"/>
        <v>3.2247520889433501E-2</v>
      </c>
      <c r="Q87" s="38">
        <v>84694887.999777988</v>
      </c>
      <c r="R87" s="38">
        <v>1362152.9700402534</v>
      </c>
      <c r="S87" s="38">
        <f t="shared" si="9"/>
        <v>86057040.969818234</v>
      </c>
      <c r="T87" s="39">
        <f t="shared" si="12"/>
        <v>4.8942518396573931E-2</v>
      </c>
    </row>
    <row r="88" spans="1:20" ht="20.25" customHeight="1" x14ac:dyDescent="0.2">
      <c r="A88" s="36" t="s">
        <v>123</v>
      </c>
      <c r="B88" s="37">
        <v>340</v>
      </c>
      <c r="C88" s="36" t="s">
        <v>132</v>
      </c>
      <c r="D88" s="38">
        <v>78350735.780614421</v>
      </c>
      <c r="E88" s="38">
        <v>0</v>
      </c>
      <c r="F88" s="38">
        <v>8492092.9138953201</v>
      </c>
      <c r="G88" s="38">
        <v>0</v>
      </c>
      <c r="H88" s="38">
        <f t="shared" si="6"/>
        <v>86842828.694509745</v>
      </c>
      <c r="I88" s="38">
        <v>80042696.909482956</v>
      </c>
      <c r="J88" s="38">
        <v>8787992.7056952175</v>
      </c>
      <c r="K88" s="38">
        <f t="shared" si="7"/>
        <v>88830689.615178168</v>
      </c>
      <c r="L88" s="39">
        <f t="shared" si="10"/>
        <v>2.2890329006453713E-2</v>
      </c>
      <c r="M88" s="38">
        <v>81445214.542189762</v>
      </c>
      <c r="N88" s="38">
        <v>9095225.312194461</v>
      </c>
      <c r="O88" s="38">
        <f t="shared" si="8"/>
        <v>90540439.854384229</v>
      </c>
      <c r="P88" s="39">
        <f t="shared" si="11"/>
        <v>4.2578198055727823E-2</v>
      </c>
      <c r="Q88" s="38">
        <v>83214260.193510577</v>
      </c>
      <c r="R88" s="38">
        <v>9095225.312194461</v>
      </c>
      <c r="S88" s="38">
        <f t="shared" si="9"/>
        <v>92309485.505705044</v>
      </c>
      <c r="T88" s="39">
        <f t="shared" si="12"/>
        <v>6.2948857071728481E-2</v>
      </c>
    </row>
    <row r="89" spans="1:20" ht="20.25" customHeight="1" x14ac:dyDescent="0.2">
      <c r="A89" s="36" t="s">
        <v>123</v>
      </c>
      <c r="B89" s="37">
        <v>888</v>
      </c>
      <c r="C89" s="36" t="s">
        <v>133</v>
      </c>
      <c r="D89" s="38">
        <v>691400679.87975192</v>
      </c>
      <c r="E89" s="38">
        <v>2092933.6984847838</v>
      </c>
      <c r="F89" s="38">
        <v>14634869.826040007</v>
      </c>
      <c r="G89" s="38">
        <v>0</v>
      </c>
      <c r="H89" s="38">
        <f t="shared" si="6"/>
        <v>708128483.40427673</v>
      </c>
      <c r="I89" s="38">
        <v>702065950.02789998</v>
      </c>
      <c r="J89" s="38">
        <v>16932721.218894765</v>
      </c>
      <c r="K89" s="38">
        <f t="shared" si="7"/>
        <v>718998671.2467947</v>
      </c>
      <c r="L89" s="39">
        <f t="shared" si="10"/>
        <v>1.5350586930581223E-2</v>
      </c>
      <c r="M89" s="38">
        <v>709283871.57264972</v>
      </c>
      <c r="N89" s="38">
        <v>17145487.158931915</v>
      </c>
      <c r="O89" s="38">
        <f t="shared" si="8"/>
        <v>726429358.73158169</v>
      </c>
      <c r="P89" s="39">
        <f t="shared" si="11"/>
        <v>2.5844003957198325E-2</v>
      </c>
      <c r="Q89" s="38">
        <v>710925873.16138995</v>
      </c>
      <c r="R89" s="38">
        <v>17145487.158931915</v>
      </c>
      <c r="S89" s="38">
        <f t="shared" si="9"/>
        <v>728071360.32032192</v>
      </c>
      <c r="T89" s="39">
        <f t="shared" si="12"/>
        <v>2.816279444116021E-2</v>
      </c>
    </row>
    <row r="90" spans="1:20" ht="20.25" customHeight="1" x14ac:dyDescent="0.2">
      <c r="A90" s="36" t="s">
        <v>123</v>
      </c>
      <c r="B90" s="37">
        <v>341</v>
      </c>
      <c r="C90" s="36" t="s">
        <v>134</v>
      </c>
      <c r="D90" s="38">
        <v>286756368.65061051</v>
      </c>
      <c r="E90" s="38">
        <v>1331362.5044317013</v>
      </c>
      <c r="F90" s="38">
        <v>6327093.1068851501</v>
      </c>
      <c r="G90" s="38">
        <v>514273.76916159573</v>
      </c>
      <c r="H90" s="38">
        <f t="shared" si="6"/>
        <v>294929098.03108895</v>
      </c>
      <c r="I90" s="38">
        <v>289619738.09564644</v>
      </c>
      <c r="J90" s="38">
        <v>8231209.9436381562</v>
      </c>
      <c r="K90" s="38">
        <f t="shared" si="7"/>
        <v>297850948.03928459</v>
      </c>
      <c r="L90" s="39">
        <f t="shared" si="10"/>
        <v>9.9069573931549471E-3</v>
      </c>
      <c r="M90" s="38">
        <v>291335507.36530674</v>
      </c>
      <c r="N90" s="38">
        <v>8291930.283249788</v>
      </c>
      <c r="O90" s="38">
        <f t="shared" si="8"/>
        <v>299627437.64855653</v>
      </c>
      <c r="P90" s="39">
        <f t="shared" si="11"/>
        <v>1.5930403777833835E-2</v>
      </c>
      <c r="Q90" s="38">
        <v>291657640.73199832</v>
      </c>
      <c r="R90" s="38">
        <v>8291930.283249788</v>
      </c>
      <c r="S90" s="38">
        <f t="shared" si="9"/>
        <v>299949571.01524812</v>
      </c>
      <c r="T90" s="39">
        <f t="shared" si="12"/>
        <v>1.7022643807190319E-2</v>
      </c>
    </row>
    <row r="91" spans="1:20" ht="20.25" customHeight="1" x14ac:dyDescent="0.2">
      <c r="A91" s="36" t="s">
        <v>123</v>
      </c>
      <c r="B91" s="37">
        <v>352</v>
      </c>
      <c r="C91" s="36" t="s">
        <v>135</v>
      </c>
      <c r="D91" s="38">
        <v>369635650.31072789</v>
      </c>
      <c r="E91" s="38">
        <v>9382807.4893564377</v>
      </c>
      <c r="F91" s="38">
        <v>3513359.5</v>
      </c>
      <c r="G91" s="38">
        <v>988618.9401576895</v>
      </c>
      <c r="H91" s="38">
        <f t="shared" si="6"/>
        <v>383520436.24024206</v>
      </c>
      <c r="I91" s="38">
        <v>371486202.54114866</v>
      </c>
      <c r="J91" s="38">
        <v>13884785.929514127</v>
      </c>
      <c r="K91" s="38">
        <f t="shared" si="7"/>
        <v>385370988.47066277</v>
      </c>
      <c r="L91" s="39">
        <f t="shared" si="10"/>
        <v>4.8251724173089539E-3</v>
      </c>
      <c r="M91" s="38">
        <v>373190222.20512491</v>
      </c>
      <c r="N91" s="38">
        <v>13884785.929514127</v>
      </c>
      <c r="O91" s="38">
        <f t="shared" si="8"/>
        <v>387075008.13463902</v>
      </c>
      <c r="P91" s="39">
        <f t="shared" si="11"/>
        <v>9.2682724530754879E-3</v>
      </c>
      <c r="Q91" s="38">
        <v>373142785.77515411</v>
      </c>
      <c r="R91" s="38">
        <v>13884785.929514127</v>
      </c>
      <c r="S91" s="38">
        <f t="shared" si="9"/>
        <v>387027571.70466822</v>
      </c>
      <c r="T91" s="39">
        <f t="shared" si="12"/>
        <v>9.1445856153262728E-3</v>
      </c>
    </row>
    <row r="92" spans="1:20" ht="20.25" customHeight="1" x14ac:dyDescent="0.2">
      <c r="A92" s="36" t="s">
        <v>123</v>
      </c>
      <c r="B92" s="37">
        <v>353</v>
      </c>
      <c r="C92" s="36" t="s">
        <v>136</v>
      </c>
      <c r="D92" s="38">
        <v>176914262.85353678</v>
      </c>
      <c r="E92" s="38">
        <v>1914084.0177052133</v>
      </c>
      <c r="F92" s="38">
        <v>3976093</v>
      </c>
      <c r="G92" s="38">
        <v>18790.739498574418</v>
      </c>
      <c r="H92" s="38">
        <f t="shared" si="6"/>
        <v>182823230.61074057</v>
      </c>
      <c r="I92" s="38">
        <v>180543478.06905311</v>
      </c>
      <c r="J92" s="38">
        <v>5988787.2516503595</v>
      </c>
      <c r="K92" s="38">
        <f t="shared" si="7"/>
        <v>186532265.32070348</v>
      </c>
      <c r="L92" s="39">
        <f t="shared" si="10"/>
        <v>2.0287546049659433E-2</v>
      </c>
      <c r="M92" s="38">
        <v>182154207.31602052</v>
      </c>
      <c r="N92" s="38">
        <v>6071663.7929926272</v>
      </c>
      <c r="O92" s="38">
        <f t="shared" si="8"/>
        <v>188225871.10901314</v>
      </c>
      <c r="P92" s="39">
        <f t="shared" si="11"/>
        <v>2.9551170714052333E-2</v>
      </c>
      <c r="Q92" s="38">
        <v>182599185.68761706</v>
      </c>
      <c r="R92" s="38">
        <v>6071663.7929926263</v>
      </c>
      <c r="S92" s="38">
        <f t="shared" si="9"/>
        <v>188670849.48060969</v>
      </c>
      <c r="T92" s="39">
        <f t="shared" si="12"/>
        <v>3.1985097573949073E-2</v>
      </c>
    </row>
    <row r="93" spans="1:20" ht="20.25" customHeight="1" x14ac:dyDescent="0.2">
      <c r="A93" s="36" t="s">
        <v>123</v>
      </c>
      <c r="B93" s="37">
        <v>354</v>
      </c>
      <c r="C93" s="36" t="s">
        <v>137</v>
      </c>
      <c r="D93" s="38">
        <v>150231329.95590767</v>
      </c>
      <c r="E93" s="38">
        <v>1000000</v>
      </c>
      <c r="F93" s="38">
        <v>3535043.8499999996</v>
      </c>
      <c r="G93" s="38">
        <v>0</v>
      </c>
      <c r="H93" s="38">
        <f t="shared" si="6"/>
        <v>154766373.80590767</v>
      </c>
      <c r="I93" s="38">
        <v>151823629.6924842</v>
      </c>
      <c r="J93" s="38">
        <v>4598506.1249904251</v>
      </c>
      <c r="K93" s="38">
        <f t="shared" si="7"/>
        <v>156422135.81747463</v>
      </c>
      <c r="L93" s="39">
        <f t="shared" si="10"/>
        <v>1.0698460982509372E-2</v>
      </c>
      <c r="M93" s="38">
        <v>152664587.13539916</v>
      </c>
      <c r="N93" s="38">
        <v>4664398.9735155273</v>
      </c>
      <c r="O93" s="38">
        <f t="shared" si="8"/>
        <v>157328986.1089147</v>
      </c>
      <c r="P93" s="39">
        <f t="shared" si="11"/>
        <v>1.6557939815924128E-2</v>
      </c>
      <c r="Q93" s="38">
        <v>152665116.82409543</v>
      </c>
      <c r="R93" s="38">
        <v>4664398.9735155273</v>
      </c>
      <c r="S93" s="38">
        <f t="shared" si="9"/>
        <v>157329515.79761097</v>
      </c>
      <c r="T93" s="39">
        <f t="shared" si="12"/>
        <v>1.6561362320976381E-2</v>
      </c>
    </row>
    <row r="94" spans="1:20" ht="20.25" customHeight="1" x14ac:dyDescent="0.2">
      <c r="A94" s="36" t="s">
        <v>123</v>
      </c>
      <c r="B94" s="37">
        <v>355</v>
      </c>
      <c r="C94" s="36" t="s">
        <v>138</v>
      </c>
      <c r="D94" s="38">
        <v>140473503.55848995</v>
      </c>
      <c r="E94" s="38">
        <v>1940913</v>
      </c>
      <c r="F94" s="38">
        <v>9254635.4888099991</v>
      </c>
      <c r="G94" s="38">
        <v>34620.501075548615</v>
      </c>
      <c r="H94" s="38">
        <f t="shared" si="6"/>
        <v>151703672.54837549</v>
      </c>
      <c r="I94" s="38">
        <v>143464698.52829555</v>
      </c>
      <c r="J94" s="38">
        <v>11526672.47514024</v>
      </c>
      <c r="K94" s="38">
        <f t="shared" si="7"/>
        <v>154991371.00343579</v>
      </c>
      <c r="L94" s="39">
        <f t="shared" si="10"/>
        <v>2.1671844852746869E-2</v>
      </c>
      <c r="M94" s="38">
        <v>145612667.49239752</v>
      </c>
      <c r="N94" s="38">
        <v>11834531.896253021</v>
      </c>
      <c r="O94" s="38">
        <f t="shared" si="8"/>
        <v>157447199.38865054</v>
      </c>
      <c r="P94" s="39">
        <f t="shared" si="11"/>
        <v>3.7860170052531394E-2</v>
      </c>
      <c r="Q94" s="38">
        <v>146289175.72901088</v>
      </c>
      <c r="R94" s="38">
        <v>11834531.896253021</v>
      </c>
      <c r="S94" s="38">
        <f t="shared" si="9"/>
        <v>158123707.6252639</v>
      </c>
      <c r="T94" s="39">
        <f t="shared" si="12"/>
        <v>4.2319575848377644E-2</v>
      </c>
    </row>
    <row r="95" spans="1:20" ht="20.25" customHeight="1" x14ac:dyDescent="0.2">
      <c r="A95" s="36" t="s">
        <v>123</v>
      </c>
      <c r="B95" s="37">
        <v>343</v>
      </c>
      <c r="C95" s="36" t="s">
        <v>139</v>
      </c>
      <c r="D95" s="38">
        <v>154320827.71155909</v>
      </c>
      <c r="E95" s="38">
        <v>150000</v>
      </c>
      <c r="F95" s="38">
        <v>1292181.4253088478</v>
      </c>
      <c r="G95" s="38">
        <v>0</v>
      </c>
      <c r="H95" s="38">
        <f t="shared" si="6"/>
        <v>155763009.13686794</v>
      </c>
      <c r="I95" s="38">
        <v>155513144.78259566</v>
      </c>
      <c r="J95" s="38">
        <v>1442181.4253088478</v>
      </c>
      <c r="K95" s="38">
        <f t="shared" si="7"/>
        <v>156955326.20790452</v>
      </c>
      <c r="L95" s="39">
        <f t="shared" si="10"/>
        <v>7.6546869352587255E-3</v>
      </c>
      <c r="M95" s="38">
        <v>156076993.04563811</v>
      </c>
      <c r="N95" s="38">
        <v>1442181.4253088478</v>
      </c>
      <c r="O95" s="38">
        <f t="shared" si="8"/>
        <v>157519174.47094697</v>
      </c>
      <c r="P95" s="39">
        <f t="shared" si="11"/>
        <v>1.1274598146315373E-2</v>
      </c>
      <c r="Q95" s="38">
        <v>156076993.04563811</v>
      </c>
      <c r="R95" s="38">
        <v>1442181.4253088478</v>
      </c>
      <c r="S95" s="38">
        <f t="shared" si="9"/>
        <v>157519174.47094697</v>
      </c>
      <c r="T95" s="39">
        <f t="shared" si="12"/>
        <v>1.1274598146315373E-2</v>
      </c>
    </row>
    <row r="96" spans="1:20" ht="20.25" customHeight="1" x14ac:dyDescent="0.2">
      <c r="A96" s="36" t="s">
        <v>123</v>
      </c>
      <c r="B96" s="37">
        <v>342</v>
      </c>
      <c r="C96" s="36" t="s">
        <v>140</v>
      </c>
      <c r="D96" s="38">
        <v>99539817.666721374</v>
      </c>
      <c r="E96" s="38">
        <v>450000</v>
      </c>
      <c r="F96" s="38">
        <v>1424124</v>
      </c>
      <c r="G96" s="38">
        <v>0</v>
      </c>
      <c r="H96" s="38">
        <f t="shared" si="6"/>
        <v>101413941.66672137</v>
      </c>
      <c r="I96" s="38">
        <v>102234701.21711695</v>
      </c>
      <c r="J96" s="38">
        <v>1877034.7621600919</v>
      </c>
      <c r="K96" s="38">
        <f t="shared" si="7"/>
        <v>104111735.97927704</v>
      </c>
      <c r="L96" s="39">
        <f t="shared" si="10"/>
        <v>2.6601809063111714E-2</v>
      </c>
      <c r="M96" s="38">
        <v>104005013.36813489</v>
      </c>
      <c r="N96" s="38">
        <v>1880057.0050616658</v>
      </c>
      <c r="O96" s="38">
        <f t="shared" si="8"/>
        <v>105885070.37319656</v>
      </c>
      <c r="P96" s="39">
        <f t="shared" si="11"/>
        <v>4.4087909738966147E-2</v>
      </c>
      <c r="Q96" s="38">
        <v>104463373.95265073</v>
      </c>
      <c r="R96" s="38">
        <v>1880057.0050616658</v>
      </c>
      <c r="S96" s="38">
        <f t="shared" si="9"/>
        <v>106343430.9577124</v>
      </c>
      <c r="T96" s="39">
        <f t="shared" si="12"/>
        <v>4.8607609663678275E-2</v>
      </c>
    </row>
    <row r="97" spans="1:20" ht="20.25" customHeight="1" x14ac:dyDescent="0.2">
      <c r="A97" s="36" t="s">
        <v>123</v>
      </c>
      <c r="B97" s="37">
        <v>356</v>
      </c>
      <c r="C97" s="36" t="s">
        <v>141</v>
      </c>
      <c r="D97" s="38">
        <v>154287122.46442777</v>
      </c>
      <c r="E97" s="38">
        <v>666237.82996784744</v>
      </c>
      <c r="F97" s="38">
        <v>2167121</v>
      </c>
      <c r="G97" s="38">
        <v>0</v>
      </c>
      <c r="H97" s="38">
        <f t="shared" si="6"/>
        <v>157120481.29439563</v>
      </c>
      <c r="I97" s="38">
        <v>157749718.83937657</v>
      </c>
      <c r="J97" s="38">
        <v>2833358.8299678476</v>
      </c>
      <c r="K97" s="38">
        <f t="shared" si="7"/>
        <v>160583077.66934443</v>
      </c>
      <c r="L97" s="39">
        <f t="shared" si="10"/>
        <v>2.2037842211423353E-2</v>
      </c>
      <c r="M97" s="38">
        <v>159459597.69895405</v>
      </c>
      <c r="N97" s="38">
        <v>2833358.8299678476</v>
      </c>
      <c r="O97" s="38">
        <f t="shared" si="8"/>
        <v>162292956.5289219</v>
      </c>
      <c r="P97" s="39">
        <f t="shared" si="11"/>
        <v>3.2920439091798981E-2</v>
      </c>
      <c r="Q97" s="38">
        <v>159515685.04366827</v>
      </c>
      <c r="R97" s="38">
        <v>2833358.8299678476</v>
      </c>
      <c r="S97" s="38">
        <f t="shared" si="9"/>
        <v>162349043.87363613</v>
      </c>
      <c r="T97" s="39">
        <f t="shared" si="12"/>
        <v>3.327740938779189E-2</v>
      </c>
    </row>
    <row r="98" spans="1:20" ht="20.25" customHeight="1" x14ac:dyDescent="0.2">
      <c r="A98" s="36" t="s">
        <v>123</v>
      </c>
      <c r="B98" s="37">
        <v>357</v>
      </c>
      <c r="C98" s="36" t="s">
        <v>142</v>
      </c>
      <c r="D98" s="38">
        <v>148857435.55273321</v>
      </c>
      <c r="E98" s="38">
        <v>532891.57669774652</v>
      </c>
      <c r="F98" s="38">
        <v>4404514.2899999991</v>
      </c>
      <c r="G98" s="38">
        <v>0</v>
      </c>
      <c r="H98" s="38">
        <f t="shared" si="6"/>
        <v>153794841.41943094</v>
      </c>
      <c r="I98" s="38">
        <v>151405303.0848718</v>
      </c>
      <c r="J98" s="38">
        <v>5018690.4702978991</v>
      </c>
      <c r="K98" s="38">
        <f t="shared" si="7"/>
        <v>156423993.5551697</v>
      </c>
      <c r="L98" s="39">
        <f t="shared" ref="L98:L129" si="13">K98/H98-1</f>
        <v>1.7095190654467407E-2</v>
      </c>
      <c r="M98" s="38">
        <v>152987399.0772469</v>
      </c>
      <c r="N98" s="38">
        <v>5103088.2337448606</v>
      </c>
      <c r="O98" s="38">
        <f t="shared" si="8"/>
        <v>158090487.31099176</v>
      </c>
      <c r="P98" s="39">
        <f t="shared" ref="P98:P129" si="14">O98/H98-1</f>
        <v>2.7931014147904332E-2</v>
      </c>
      <c r="Q98" s="38">
        <v>153134564.63426179</v>
      </c>
      <c r="R98" s="38">
        <v>5103088.2337448597</v>
      </c>
      <c r="S98" s="38">
        <f t="shared" si="9"/>
        <v>158237652.86800665</v>
      </c>
      <c r="T98" s="39">
        <f t="shared" ref="T98:T129" si="15">S98/H98-1</f>
        <v>2.8887909422522284E-2</v>
      </c>
    </row>
    <row r="99" spans="1:20" ht="20.25" customHeight="1" x14ac:dyDescent="0.2">
      <c r="A99" s="36" t="s">
        <v>123</v>
      </c>
      <c r="B99" s="37">
        <v>358</v>
      </c>
      <c r="C99" s="36" t="s">
        <v>143</v>
      </c>
      <c r="D99" s="38">
        <v>147206754.71909627</v>
      </c>
      <c r="E99" s="38">
        <v>400000</v>
      </c>
      <c r="F99" s="38">
        <v>1231615.3899999997</v>
      </c>
      <c r="G99" s="38">
        <v>0</v>
      </c>
      <c r="H99" s="38">
        <f t="shared" si="6"/>
        <v>148838370.10909626</v>
      </c>
      <c r="I99" s="38">
        <v>150861189.47273731</v>
      </c>
      <c r="J99" s="38">
        <v>1631615.3899999997</v>
      </c>
      <c r="K99" s="38">
        <f t="shared" si="7"/>
        <v>152492804.8627373</v>
      </c>
      <c r="L99" s="39">
        <f t="shared" si="13"/>
        <v>2.4553042007664949E-2</v>
      </c>
      <c r="M99" s="38">
        <v>154010597.93639928</v>
      </c>
      <c r="N99" s="38">
        <v>1631615.3899999997</v>
      </c>
      <c r="O99" s="38">
        <f t="shared" si="8"/>
        <v>155642213.32639927</v>
      </c>
      <c r="P99" s="39">
        <f t="shared" si="14"/>
        <v>4.5712965093046121E-2</v>
      </c>
      <c r="Q99" s="38">
        <v>154097766.50187647</v>
      </c>
      <c r="R99" s="38">
        <v>1631615.3899999997</v>
      </c>
      <c r="S99" s="38">
        <f t="shared" si="9"/>
        <v>155729381.89187646</v>
      </c>
      <c r="T99" s="39">
        <f t="shared" si="15"/>
        <v>4.6298624324689897E-2</v>
      </c>
    </row>
    <row r="100" spans="1:20" ht="20.25" customHeight="1" x14ac:dyDescent="0.2">
      <c r="A100" s="36" t="s">
        <v>123</v>
      </c>
      <c r="B100" s="37">
        <v>877</v>
      </c>
      <c r="C100" s="36" t="s">
        <v>144</v>
      </c>
      <c r="D100" s="38">
        <v>124161760.86519025</v>
      </c>
      <c r="E100" s="38">
        <v>287852.45469663799</v>
      </c>
      <c r="F100" s="38">
        <v>1677785</v>
      </c>
      <c r="G100" s="38">
        <v>0</v>
      </c>
      <c r="H100" s="38">
        <f t="shared" ref="H100:H163" si="16">D100+E100+F100+G100</f>
        <v>126127398.31988689</v>
      </c>
      <c r="I100" s="38">
        <v>126564347.45149952</v>
      </c>
      <c r="J100" s="38">
        <v>1965637.454696638</v>
      </c>
      <c r="K100" s="38">
        <f t="shared" ref="K100:K163" si="17">I100+J100</f>
        <v>128529984.90619616</v>
      </c>
      <c r="L100" s="39">
        <f t="shared" si="13"/>
        <v>1.9048887222868016E-2</v>
      </c>
      <c r="M100" s="38">
        <v>128382704.7026414</v>
      </c>
      <c r="N100" s="38">
        <v>1965637.454696638</v>
      </c>
      <c r="O100" s="38">
        <f t="shared" ref="O100:O163" si="18">M100+N100</f>
        <v>130348342.15733804</v>
      </c>
      <c r="P100" s="39">
        <f t="shared" si="14"/>
        <v>3.3465717153269958E-2</v>
      </c>
      <c r="Q100" s="38">
        <v>128478892.24418515</v>
      </c>
      <c r="R100" s="38">
        <v>1965637.454696638</v>
      </c>
      <c r="S100" s="38">
        <f t="shared" ref="S100:S163" si="19">Q100+R100</f>
        <v>130444529.69888179</v>
      </c>
      <c r="T100" s="39">
        <f t="shared" si="15"/>
        <v>3.4228339254613882E-2</v>
      </c>
    </row>
    <row r="101" spans="1:20" ht="20.25" customHeight="1" x14ac:dyDescent="0.2">
      <c r="A101" s="36" t="s">
        <v>123</v>
      </c>
      <c r="B101" s="37">
        <v>359</v>
      </c>
      <c r="C101" s="36" t="s">
        <v>145</v>
      </c>
      <c r="D101" s="38">
        <v>195089446.04089096</v>
      </c>
      <c r="E101" s="38">
        <v>600000</v>
      </c>
      <c r="F101" s="38">
        <v>1452494</v>
      </c>
      <c r="G101" s="38">
        <v>0</v>
      </c>
      <c r="H101" s="38">
        <f t="shared" si="16"/>
        <v>197141940.04089096</v>
      </c>
      <c r="I101" s="38">
        <v>196400846.54041317</v>
      </c>
      <c r="J101" s="38">
        <v>2052494</v>
      </c>
      <c r="K101" s="38">
        <f t="shared" si="17"/>
        <v>198453340.54041317</v>
      </c>
      <c r="L101" s="39">
        <f t="shared" si="13"/>
        <v>6.6520624644872406E-3</v>
      </c>
      <c r="M101" s="38">
        <v>197236490.35275009</v>
      </c>
      <c r="N101" s="38">
        <v>2052494</v>
      </c>
      <c r="O101" s="38">
        <f t="shared" si="18"/>
        <v>199288984.35275009</v>
      </c>
      <c r="P101" s="39">
        <f t="shared" si="14"/>
        <v>1.0890855144338074E-2</v>
      </c>
      <c r="Q101" s="38">
        <v>197236490.35275009</v>
      </c>
      <c r="R101" s="38">
        <v>2052494</v>
      </c>
      <c r="S101" s="38">
        <f t="shared" si="19"/>
        <v>199288984.35275009</v>
      </c>
      <c r="T101" s="39">
        <f t="shared" si="15"/>
        <v>1.0890855144338074E-2</v>
      </c>
    </row>
    <row r="102" spans="1:20" ht="20.25" customHeight="1" x14ac:dyDescent="0.2">
      <c r="A102" s="36" t="s">
        <v>123</v>
      </c>
      <c r="B102" s="37">
        <v>344</v>
      </c>
      <c r="C102" s="36" t="s">
        <v>146</v>
      </c>
      <c r="D102" s="38">
        <v>189990988.4860498</v>
      </c>
      <c r="E102" s="38">
        <v>0</v>
      </c>
      <c r="F102" s="38">
        <v>4732509.0777000012</v>
      </c>
      <c r="G102" s="38">
        <v>0</v>
      </c>
      <c r="H102" s="38">
        <f t="shared" si="16"/>
        <v>194723497.56374979</v>
      </c>
      <c r="I102" s="38">
        <v>192922631.4256452</v>
      </c>
      <c r="J102" s="38">
        <v>4835917.7333874777</v>
      </c>
      <c r="K102" s="38">
        <f t="shared" si="17"/>
        <v>197758549.15903267</v>
      </c>
      <c r="L102" s="39">
        <f t="shared" si="13"/>
        <v>1.5586468162576361E-2</v>
      </c>
      <c r="M102" s="38">
        <v>194370024.7319442</v>
      </c>
      <c r="N102" s="38">
        <v>4943286.8891012836</v>
      </c>
      <c r="O102" s="38">
        <f t="shared" si="18"/>
        <v>199313311.6210455</v>
      </c>
      <c r="P102" s="39">
        <f t="shared" si="14"/>
        <v>2.3570930651515498E-2</v>
      </c>
      <c r="Q102" s="38">
        <v>194378963.94874012</v>
      </c>
      <c r="R102" s="38">
        <v>4943286.8891012846</v>
      </c>
      <c r="S102" s="38">
        <f t="shared" si="19"/>
        <v>199322250.83784142</v>
      </c>
      <c r="T102" s="39">
        <f t="shared" si="15"/>
        <v>2.3616837883605024E-2</v>
      </c>
    </row>
    <row r="103" spans="1:20" ht="20.25" customHeight="1" x14ac:dyDescent="0.2">
      <c r="A103" s="36" t="s">
        <v>147</v>
      </c>
      <c r="B103" s="37">
        <v>301</v>
      </c>
      <c r="C103" s="36" t="s">
        <v>148</v>
      </c>
      <c r="D103" s="38">
        <v>192853394.27123344</v>
      </c>
      <c r="E103" s="38">
        <v>4044031.9703353373</v>
      </c>
      <c r="F103" s="38">
        <v>7708444.5700000003</v>
      </c>
      <c r="G103" s="38">
        <v>549899.34829268372</v>
      </c>
      <c r="H103" s="38">
        <f t="shared" si="16"/>
        <v>205155770.15986145</v>
      </c>
      <c r="I103" s="38">
        <v>195552116.68019724</v>
      </c>
      <c r="J103" s="38">
        <v>12413363.364690835</v>
      </c>
      <c r="K103" s="38">
        <f t="shared" si="17"/>
        <v>207965480.04488808</v>
      </c>
      <c r="L103" s="39">
        <f t="shared" si="13"/>
        <v>1.3695495295293236E-2</v>
      </c>
      <c r="M103" s="38">
        <v>197711185.3885268</v>
      </c>
      <c r="N103" s="38">
        <v>12528601.605826905</v>
      </c>
      <c r="O103" s="38">
        <f t="shared" si="18"/>
        <v>210239786.99435371</v>
      </c>
      <c r="P103" s="39">
        <f t="shared" si="14"/>
        <v>2.4781251975173335E-2</v>
      </c>
      <c r="Q103" s="38">
        <v>197819657.0733307</v>
      </c>
      <c r="R103" s="38">
        <v>12528601.605826905</v>
      </c>
      <c r="S103" s="38">
        <f t="shared" si="19"/>
        <v>210348258.67915761</v>
      </c>
      <c r="T103" s="39">
        <f t="shared" si="15"/>
        <v>2.5309980388316999E-2</v>
      </c>
    </row>
    <row r="104" spans="1:20" ht="20.25" customHeight="1" x14ac:dyDescent="0.2">
      <c r="A104" s="36" t="s">
        <v>147</v>
      </c>
      <c r="B104" s="37">
        <v>302</v>
      </c>
      <c r="C104" s="36" t="s">
        <v>149</v>
      </c>
      <c r="D104" s="38">
        <v>238631121.7905643</v>
      </c>
      <c r="E104" s="38">
        <v>813256.84548939415</v>
      </c>
      <c r="F104" s="38">
        <v>2220460.5966666662</v>
      </c>
      <c r="G104" s="38">
        <v>223103.49874054553</v>
      </c>
      <c r="H104" s="38">
        <f t="shared" si="16"/>
        <v>241887942.7314609</v>
      </c>
      <c r="I104" s="38">
        <v>240574202.09502703</v>
      </c>
      <c r="J104" s="38">
        <v>3256820.9408966056</v>
      </c>
      <c r="K104" s="38">
        <f t="shared" si="17"/>
        <v>243831023.03592363</v>
      </c>
      <c r="L104" s="39">
        <f t="shared" si="13"/>
        <v>8.0329770989036042E-3</v>
      </c>
      <c r="M104" s="38">
        <v>241485530.76654315</v>
      </c>
      <c r="N104" s="38">
        <v>3256820.9408966056</v>
      </c>
      <c r="O104" s="38">
        <f t="shared" si="18"/>
        <v>244742351.70743975</v>
      </c>
      <c r="P104" s="39">
        <f t="shared" si="14"/>
        <v>1.1800542613848997E-2</v>
      </c>
      <c r="Q104" s="38">
        <v>241485530.76654315</v>
      </c>
      <c r="R104" s="38">
        <v>3256820.9408966061</v>
      </c>
      <c r="S104" s="38">
        <f t="shared" si="19"/>
        <v>244742351.70743975</v>
      </c>
      <c r="T104" s="39">
        <f t="shared" si="15"/>
        <v>1.1800542613848997E-2</v>
      </c>
    </row>
    <row r="105" spans="1:20" ht="20.25" customHeight="1" x14ac:dyDescent="0.2">
      <c r="A105" s="36" t="s">
        <v>147</v>
      </c>
      <c r="B105" s="37">
        <v>303</v>
      </c>
      <c r="C105" s="36" t="s">
        <v>150</v>
      </c>
      <c r="D105" s="38">
        <v>169785955.56880414</v>
      </c>
      <c r="E105" s="38">
        <v>653747.16959984356</v>
      </c>
      <c r="F105" s="38">
        <v>3577041.8067951999</v>
      </c>
      <c r="G105" s="38">
        <v>0</v>
      </c>
      <c r="H105" s="38">
        <f t="shared" si="16"/>
        <v>174016744.54519919</v>
      </c>
      <c r="I105" s="38">
        <v>172915268.58537334</v>
      </c>
      <c r="J105" s="38">
        <v>4294289.5508875754</v>
      </c>
      <c r="K105" s="38">
        <f t="shared" si="17"/>
        <v>177209558.13626093</v>
      </c>
      <c r="L105" s="39">
        <f t="shared" si="13"/>
        <v>1.8347737738723335E-2</v>
      </c>
      <c r="M105" s="38">
        <v>174386446.22857735</v>
      </c>
      <c r="N105" s="38">
        <v>4360222.1657666452</v>
      </c>
      <c r="O105" s="38">
        <f t="shared" si="18"/>
        <v>178746668.394344</v>
      </c>
      <c r="P105" s="39">
        <f t="shared" si="14"/>
        <v>2.7180854701693846E-2</v>
      </c>
      <c r="Q105" s="38">
        <v>174501750.24127132</v>
      </c>
      <c r="R105" s="38">
        <v>4360222.1657666462</v>
      </c>
      <c r="S105" s="38">
        <f t="shared" si="19"/>
        <v>178861972.40703797</v>
      </c>
      <c r="T105" s="39">
        <f t="shared" si="15"/>
        <v>2.7843457677029892E-2</v>
      </c>
    </row>
    <row r="106" spans="1:20" ht="20.25" customHeight="1" x14ac:dyDescent="0.2">
      <c r="A106" s="36" t="s">
        <v>147</v>
      </c>
      <c r="B106" s="37">
        <v>304</v>
      </c>
      <c r="C106" s="36" t="s">
        <v>151</v>
      </c>
      <c r="D106" s="38">
        <v>220174995.93756023</v>
      </c>
      <c r="E106" s="38">
        <v>5580206.625515664</v>
      </c>
      <c r="F106" s="38">
        <v>3124316.3366000014</v>
      </c>
      <c r="G106" s="38">
        <v>0</v>
      </c>
      <c r="H106" s="38">
        <f t="shared" si="16"/>
        <v>228879518.89967591</v>
      </c>
      <c r="I106" s="38">
        <v>221687995.06974745</v>
      </c>
      <c r="J106" s="38">
        <v>8704522.9621156659</v>
      </c>
      <c r="K106" s="38">
        <f t="shared" si="17"/>
        <v>230392518.03186312</v>
      </c>
      <c r="L106" s="39">
        <f t="shared" si="13"/>
        <v>6.6104609947663651E-3</v>
      </c>
      <c r="M106" s="38">
        <v>222804214.95351008</v>
      </c>
      <c r="N106" s="38">
        <v>8704522.9621156659</v>
      </c>
      <c r="O106" s="38">
        <f t="shared" si="18"/>
        <v>231508737.91562575</v>
      </c>
      <c r="P106" s="39">
        <f t="shared" si="14"/>
        <v>1.1487349451753781E-2</v>
      </c>
      <c r="Q106" s="38">
        <v>222772078.00540644</v>
      </c>
      <c r="R106" s="38">
        <v>8704522.9621156659</v>
      </c>
      <c r="S106" s="38">
        <f t="shared" si="19"/>
        <v>231476600.96752211</v>
      </c>
      <c r="T106" s="39">
        <f t="shared" si="15"/>
        <v>1.1346939561615255E-2</v>
      </c>
    </row>
    <row r="107" spans="1:20" ht="20.25" customHeight="1" x14ac:dyDescent="0.2">
      <c r="A107" s="36" t="s">
        <v>147</v>
      </c>
      <c r="B107" s="37">
        <v>305</v>
      </c>
      <c r="C107" s="36" t="s">
        <v>152</v>
      </c>
      <c r="D107" s="38">
        <v>194171122.88086843</v>
      </c>
      <c r="E107" s="38">
        <v>2853253.0664359783</v>
      </c>
      <c r="F107" s="38">
        <v>1490601</v>
      </c>
      <c r="G107" s="38">
        <v>0</v>
      </c>
      <c r="H107" s="38">
        <f t="shared" si="16"/>
        <v>198514976.94730443</v>
      </c>
      <c r="I107" s="38">
        <v>197019424.74623692</v>
      </c>
      <c r="J107" s="38">
        <v>4343854.0664359778</v>
      </c>
      <c r="K107" s="38">
        <f t="shared" si="17"/>
        <v>201363278.81267291</v>
      </c>
      <c r="L107" s="39">
        <f t="shared" si="13"/>
        <v>1.4348045216379557E-2</v>
      </c>
      <c r="M107" s="38">
        <v>198761042.79353768</v>
      </c>
      <c r="N107" s="38">
        <v>4343854.0664359778</v>
      </c>
      <c r="O107" s="38">
        <f t="shared" si="18"/>
        <v>203104896.85997367</v>
      </c>
      <c r="P107" s="39">
        <f t="shared" si="14"/>
        <v>2.3121277715422162E-2</v>
      </c>
      <c r="Q107" s="38">
        <v>199019904.90229291</v>
      </c>
      <c r="R107" s="38">
        <v>4343854.0664359778</v>
      </c>
      <c r="S107" s="38">
        <f t="shared" si="19"/>
        <v>203363758.9687289</v>
      </c>
      <c r="T107" s="39">
        <f t="shared" si="15"/>
        <v>2.4425270556344802E-2</v>
      </c>
    </row>
    <row r="108" spans="1:20" ht="20.25" customHeight="1" x14ac:dyDescent="0.2">
      <c r="A108" s="36" t="s">
        <v>147</v>
      </c>
      <c r="B108" s="37">
        <v>306</v>
      </c>
      <c r="C108" s="36" t="s">
        <v>153</v>
      </c>
      <c r="D108" s="38">
        <v>227374332.54872903</v>
      </c>
      <c r="E108" s="38">
        <v>5194636.3381161345</v>
      </c>
      <c r="F108" s="38">
        <v>3474431.5379999992</v>
      </c>
      <c r="G108" s="38">
        <v>731471.5522207669</v>
      </c>
      <c r="H108" s="38">
        <f t="shared" si="16"/>
        <v>236774871.97706592</v>
      </c>
      <c r="I108" s="38">
        <v>233236921.49029183</v>
      </c>
      <c r="J108" s="38">
        <v>9428163.4804242235</v>
      </c>
      <c r="K108" s="38">
        <f t="shared" si="17"/>
        <v>242665084.97071606</v>
      </c>
      <c r="L108" s="39">
        <f t="shared" si="13"/>
        <v>2.4876850083233037E-2</v>
      </c>
      <c r="M108" s="38">
        <v>237369606.00242198</v>
      </c>
      <c r="N108" s="38">
        <v>9456845.5199526548</v>
      </c>
      <c r="O108" s="38">
        <f t="shared" si="18"/>
        <v>246826451.52237463</v>
      </c>
      <c r="P108" s="39">
        <f t="shared" si="14"/>
        <v>4.2452053553564184E-2</v>
      </c>
      <c r="Q108" s="38">
        <v>242955647.44670197</v>
      </c>
      <c r="R108" s="38">
        <v>9456845.5199526548</v>
      </c>
      <c r="S108" s="38">
        <f t="shared" si="19"/>
        <v>252412492.96665463</v>
      </c>
      <c r="T108" s="39">
        <f t="shared" si="15"/>
        <v>6.6044259084652168E-2</v>
      </c>
    </row>
    <row r="109" spans="1:20" ht="20.25" customHeight="1" x14ac:dyDescent="0.2">
      <c r="A109" s="36" t="s">
        <v>147</v>
      </c>
      <c r="B109" s="37">
        <v>307</v>
      </c>
      <c r="C109" s="36" t="s">
        <v>154</v>
      </c>
      <c r="D109" s="38">
        <v>219116502.29683024</v>
      </c>
      <c r="E109" s="38">
        <v>3701540.0527529689</v>
      </c>
      <c r="F109" s="38">
        <v>6623206.5499999998</v>
      </c>
      <c r="G109" s="38">
        <v>1463942.8604102577</v>
      </c>
      <c r="H109" s="38">
        <f t="shared" si="16"/>
        <v>230905191.75999346</v>
      </c>
      <c r="I109" s="38">
        <v>224160588.74751955</v>
      </c>
      <c r="J109" s="38">
        <v>11877206.889436685</v>
      </c>
      <c r="K109" s="38">
        <f t="shared" si="17"/>
        <v>236037795.63695624</v>
      </c>
      <c r="L109" s="39">
        <f t="shared" si="13"/>
        <v>2.2228187412510314E-2</v>
      </c>
      <c r="M109" s="38">
        <v>226680334.3980962</v>
      </c>
      <c r="N109" s="38">
        <v>11969114.489064164</v>
      </c>
      <c r="O109" s="38">
        <f t="shared" si="18"/>
        <v>238649448.88716036</v>
      </c>
      <c r="P109" s="39">
        <f t="shared" si="14"/>
        <v>3.3538687753787766E-2</v>
      </c>
      <c r="Q109" s="38">
        <v>227619000.78147852</v>
      </c>
      <c r="R109" s="38">
        <v>11969114.489064164</v>
      </c>
      <c r="S109" s="38">
        <f t="shared" si="19"/>
        <v>239588115.27054268</v>
      </c>
      <c r="T109" s="39">
        <f t="shared" si="15"/>
        <v>3.7603847035082572E-2</v>
      </c>
    </row>
    <row r="110" spans="1:20" ht="20.25" customHeight="1" x14ac:dyDescent="0.2">
      <c r="A110" s="36" t="s">
        <v>147</v>
      </c>
      <c r="B110" s="37">
        <v>308</v>
      </c>
      <c r="C110" s="36" t="s">
        <v>155</v>
      </c>
      <c r="D110" s="38">
        <v>239860490.49878073</v>
      </c>
      <c r="E110" s="38">
        <v>2684812.1940905005</v>
      </c>
      <c r="F110" s="38">
        <v>5904600.2140000015</v>
      </c>
      <c r="G110" s="38">
        <v>369817.67336990777</v>
      </c>
      <c r="H110" s="38">
        <f t="shared" si="16"/>
        <v>248819720.58024111</v>
      </c>
      <c r="I110" s="38">
        <v>245343140.0482235</v>
      </c>
      <c r="J110" s="38">
        <v>9007338.6988483835</v>
      </c>
      <c r="K110" s="38">
        <f t="shared" si="17"/>
        <v>254350478.74707189</v>
      </c>
      <c r="L110" s="39">
        <f t="shared" si="13"/>
        <v>2.2227973546201207E-2</v>
      </c>
      <c r="M110" s="38">
        <v>248631208.17907995</v>
      </c>
      <c r="N110" s="38">
        <v>9057289.8523293473</v>
      </c>
      <c r="O110" s="38">
        <f t="shared" si="18"/>
        <v>257688498.03140929</v>
      </c>
      <c r="P110" s="39">
        <f t="shared" si="14"/>
        <v>3.5643386426471357E-2</v>
      </c>
      <c r="Q110" s="38">
        <v>251416618.8507244</v>
      </c>
      <c r="R110" s="38">
        <v>9057289.8523293473</v>
      </c>
      <c r="S110" s="38">
        <f t="shared" si="19"/>
        <v>260473908.70305374</v>
      </c>
      <c r="T110" s="39">
        <f t="shared" si="15"/>
        <v>4.6837879632833701E-2</v>
      </c>
    </row>
    <row r="111" spans="1:20" ht="20.25" customHeight="1" x14ac:dyDescent="0.2">
      <c r="A111" s="36" t="s">
        <v>147</v>
      </c>
      <c r="B111" s="37">
        <v>203</v>
      </c>
      <c r="C111" s="36" t="s">
        <v>156</v>
      </c>
      <c r="D111" s="38">
        <v>195018825.59809202</v>
      </c>
      <c r="E111" s="38">
        <v>3600000</v>
      </c>
      <c r="F111" s="38">
        <v>4565934.666666667</v>
      </c>
      <c r="G111" s="38">
        <v>730032.86015220324</v>
      </c>
      <c r="H111" s="38">
        <f t="shared" si="16"/>
        <v>203914793.12491089</v>
      </c>
      <c r="I111" s="38">
        <v>196181762.353838</v>
      </c>
      <c r="J111" s="38">
        <v>8895967.5268188696</v>
      </c>
      <c r="K111" s="38">
        <f t="shared" si="17"/>
        <v>205077729.88065687</v>
      </c>
      <c r="L111" s="39">
        <f t="shared" si="13"/>
        <v>5.7030524265770932E-3</v>
      </c>
      <c r="M111" s="38">
        <v>197016032.95071048</v>
      </c>
      <c r="N111" s="38">
        <v>8895967.5268188696</v>
      </c>
      <c r="O111" s="38">
        <f t="shared" si="18"/>
        <v>205912000.47752935</v>
      </c>
      <c r="P111" s="39">
        <f t="shared" si="14"/>
        <v>9.7943230209640575E-3</v>
      </c>
      <c r="Q111" s="38">
        <v>196976120.21763965</v>
      </c>
      <c r="R111" s="38">
        <v>8895967.5268188696</v>
      </c>
      <c r="S111" s="38">
        <f t="shared" si="19"/>
        <v>205872087.74445853</v>
      </c>
      <c r="T111" s="39">
        <f t="shared" si="15"/>
        <v>9.5985906149960165E-3</v>
      </c>
    </row>
    <row r="112" spans="1:20" ht="20.25" customHeight="1" x14ac:dyDescent="0.2">
      <c r="A112" s="36" t="s">
        <v>147</v>
      </c>
      <c r="B112" s="37">
        <v>310</v>
      </c>
      <c r="C112" s="36" t="s">
        <v>157</v>
      </c>
      <c r="D112" s="38">
        <v>146655693.20146739</v>
      </c>
      <c r="E112" s="38">
        <v>4045018.8115995182</v>
      </c>
      <c r="F112" s="38">
        <v>2314012.7000000002</v>
      </c>
      <c r="G112" s="38">
        <v>979008.88491580402</v>
      </c>
      <c r="H112" s="38">
        <f t="shared" si="16"/>
        <v>153993733.5979827</v>
      </c>
      <c r="I112" s="38">
        <v>149119481.67775375</v>
      </c>
      <c r="J112" s="38">
        <v>7342648.1713142507</v>
      </c>
      <c r="K112" s="38">
        <f t="shared" si="17"/>
        <v>156462129.84906799</v>
      </c>
      <c r="L112" s="39">
        <f t="shared" si="13"/>
        <v>1.6029199327872057E-2</v>
      </c>
      <c r="M112" s="38">
        <v>149859999.57281882</v>
      </c>
      <c r="N112" s="38">
        <v>7347432.4215937955</v>
      </c>
      <c r="O112" s="38">
        <f t="shared" si="18"/>
        <v>157207431.9944126</v>
      </c>
      <c r="P112" s="39">
        <f t="shared" si="14"/>
        <v>2.0869020585081666E-2</v>
      </c>
      <c r="Q112" s="38">
        <v>150097938.68299758</v>
      </c>
      <c r="R112" s="38">
        <v>7347432.4215937965</v>
      </c>
      <c r="S112" s="38">
        <f t="shared" si="19"/>
        <v>157445371.10459137</v>
      </c>
      <c r="T112" s="39">
        <f t="shared" si="15"/>
        <v>2.2414142614527011E-2</v>
      </c>
    </row>
    <row r="113" spans="1:20" ht="20.25" customHeight="1" x14ac:dyDescent="0.2">
      <c r="A113" s="36" t="s">
        <v>147</v>
      </c>
      <c r="B113" s="37">
        <v>311</v>
      </c>
      <c r="C113" s="36" t="s">
        <v>158</v>
      </c>
      <c r="D113" s="38">
        <v>163183617.07917142</v>
      </c>
      <c r="E113" s="38">
        <v>3359987.7513757329</v>
      </c>
      <c r="F113" s="38">
        <v>2036420.4600000004</v>
      </c>
      <c r="G113" s="38">
        <v>71745.802839376542</v>
      </c>
      <c r="H113" s="38">
        <f t="shared" si="16"/>
        <v>168651771.09338653</v>
      </c>
      <c r="I113" s="38">
        <v>165990413.97348726</v>
      </c>
      <c r="J113" s="38">
        <v>5468154.0142151099</v>
      </c>
      <c r="K113" s="38">
        <f t="shared" si="17"/>
        <v>171458567.98770237</v>
      </c>
      <c r="L113" s="39">
        <f t="shared" si="13"/>
        <v>1.664255807169468E-2</v>
      </c>
      <c r="M113" s="38">
        <v>167441455.00297099</v>
      </c>
      <c r="N113" s="38">
        <v>5468154.0142151099</v>
      </c>
      <c r="O113" s="38">
        <f t="shared" si="18"/>
        <v>172909609.01718611</v>
      </c>
      <c r="P113" s="39">
        <f t="shared" si="14"/>
        <v>2.5246327958464931E-2</v>
      </c>
      <c r="Q113" s="38">
        <v>167715457.41629076</v>
      </c>
      <c r="R113" s="38">
        <v>5468154.0142151108</v>
      </c>
      <c r="S113" s="38">
        <f t="shared" si="19"/>
        <v>173183611.43050587</v>
      </c>
      <c r="T113" s="39">
        <f t="shared" si="15"/>
        <v>2.687099167556295E-2</v>
      </c>
    </row>
    <row r="114" spans="1:20" ht="20.25" customHeight="1" x14ac:dyDescent="0.2">
      <c r="A114" s="36" t="s">
        <v>147</v>
      </c>
      <c r="B114" s="37">
        <v>312</v>
      </c>
      <c r="C114" s="36" t="s">
        <v>159</v>
      </c>
      <c r="D114" s="38">
        <v>202530414.39812899</v>
      </c>
      <c r="E114" s="38">
        <v>2743331.1848226385</v>
      </c>
      <c r="F114" s="38">
        <v>2898083.83</v>
      </c>
      <c r="G114" s="38">
        <v>554189.99999999942</v>
      </c>
      <c r="H114" s="38">
        <f t="shared" si="16"/>
        <v>208726019.41295165</v>
      </c>
      <c r="I114" s="38">
        <v>207103393.12932146</v>
      </c>
      <c r="J114" s="38">
        <v>6224479.583953239</v>
      </c>
      <c r="K114" s="38">
        <f t="shared" si="17"/>
        <v>213327872.71327469</v>
      </c>
      <c r="L114" s="39">
        <f t="shared" si="13"/>
        <v>2.2047338962654983E-2</v>
      </c>
      <c r="M114" s="38">
        <v>210017000.28527468</v>
      </c>
      <c r="N114" s="38">
        <v>6254460.034705082</v>
      </c>
      <c r="O114" s="38">
        <f t="shared" si="18"/>
        <v>216271460.31997976</v>
      </c>
      <c r="P114" s="39">
        <f t="shared" si="14"/>
        <v>3.6149977507595299E-2</v>
      </c>
      <c r="Q114" s="38">
        <v>210568821.9960762</v>
      </c>
      <c r="R114" s="38">
        <v>6254460.034705081</v>
      </c>
      <c r="S114" s="38">
        <f t="shared" si="19"/>
        <v>216823282.03078127</v>
      </c>
      <c r="T114" s="39">
        <f t="shared" si="15"/>
        <v>3.8793738512349352E-2</v>
      </c>
    </row>
    <row r="115" spans="1:20" ht="20.25" customHeight="1" x14ac:dyDescent="0.2">
      <c r="A115" s="36" t="s">
        <v>147</v>
      </c>
      <c r="B115" s="37">
        <v>313</v>
      </c>
      <c r="C115" s="36" t="s">
        <v>160</v>
      </c>
      <c r="D115" s="38">
        <v>173335245.45335296</v>
      </c>
      <c r="E115" s="38">
        <v>1687802.3785405769</v>
      </c>
      <c r="F115" s="38">
        <v>1954987.1936666665</v>
      </c>
      <c r="G115" s="38">
        <v>0</v>
      </c>
      <c r="H115" s="38">
        <f t="shared" si="16"/>
        <v>176978035.0255602</v>
      </c>
      <c r="I115" s="38">
        <v>176802090.69981682</v>
      </c>
      <c r="J115" s="38">
        <v>3642789.5722072432</v>
      </c>
      <c r="K115" s="38">
        <f t="shared" si="17"/>
        <v>180444880.27202407</v>
      </c>
      <c r="L115" s="39">
        <f t="shared" si="13"/>
        <v>1.9589127238095694E-2</v>
      </c>
      <c r="M115" s="38">
        <v>178194138.61496326</v>
      </c>
      <c r="N115" s="38">
        <v>3642789.5722072432</v>
      </c>
      <c r="O115" s="38">
        <f t="shared" si="18"/>
        <v>181836928.18717051</v>
      </c>
      <c r="P115" s="39">
        <f t="shared" si="14"/>
        <v>2.7454780820165281E-2</v>
      </c>
      <c r="Q115" s="38">
        <v>178308501.84874761</v>
      </c>
      <c r="R115" s="38">
        <v>3642789.5722072432</v>
      </c>
      <c r="S115" s="38">
        <f t="shared" si="19"/>
        <v>181951291.42095485</v>
      </c>
      <c r="T115" s="39">
        <f t="shared" si="15"/>
        <v>2.8100980975839018E-2</v>
      </c>
    </row>
    <row r="116" spans="1:20" ht="20.25" customHeight="1" x14ac:dyDescent="0.2">
      <c r="A116" s="36" t="s">
        <v>147</v>
      </c>
      <c r="B116" s="37">
        <v>314</v>
      </c>
      <c r="C116" s="36" t="s">
        <v>161</v>
      </c>
      <c r="D116" s="38">
        <v>92282817.806015372</v>
      </c>
      <c r="E116" s="38">
        <v>1674640.6682066666</v>
      </c>
      <c r="F116" s="38">
        <v>1776105.70747136</v>
      </c>
      <c r="G116" s="38">
        <v>79070.14925373219</v>
      </c>
      <c r="H116" s="38">
        <f t="shared" si="16"/>
        <v>95812634.330947116</v>
      </c>
      <c r="I116" s="38">
        <v>94138403.320451379</v>
      </c>
      <c r="J116" s="38">
        <v>3529816.5249317586</v>
      </c>
      <c r="K116" s="38">
        <f t="shared" si="17"/>
        <v>97668219.845383137</v>
      </c>
      <c r="L116" s="39">
        <f t="shared" si="13"/>
        <v>1.9366814485307193E-2</v>
      </c>
      <c r="M116" s="38">
        <v>95537246.877254158</v>
      </c>
      <c r="N116" s="38">
        <v>3529816.5249317586</v>
      </c>
      <c r="O116" s="38">
        <f t="shared" si="18"/>
        <v>99067063.402185917</v>
      </c>
      <c r="P116" s="39">
        <f t="shared" si="14"/>
        <v>3.3966596305009755E-2</v>
      </c>
      <c r="Q116" s="38">
        <v>96192654.055343062</v>
      </c>
      <c r="R116" s="38">
        <v>3529816.5249317586</v>
      </c>
      <c r="S116" s="38">
        <f t="shared" si="19"/>
        <v>99722470.58027482</v>
      </c>
      <c r="T116" s="39">
        <f t="shared" si="15"/>
        <v>4.0807105207260053E-2</v>
      </c>
    </row>
    <row r="117" spans="1:20" ht="20.25" customHeight="1" x14ac:dyDescent="0.2">
      <c r="A117" s="36" t="s">
        <v>147</v>
      </c>
      <c r="B117" s="37">
        <v>315</v>
      </c>
      <c r="C117" s="36" t="s">
        <v>162</v>
      </c>
      <c r="D117" s="38">
        <v>112845858.55693959</v>
      </c>
      <c r="E117" s="38">
        <v>1246201.036876387</v>
      </c>
      <c r="F117" s="38">
        <v>1872150.14</v>
      </c>
      <c r="G117" s="38">
        <v>0</v>
      </c>
      <c r="H117" s="38">
        <f t="shared" si="16"/>
        <v>115964209.73381597</v>
      </c>
      <c r="I117" s="38">
        <v>115500062.45877236</v>
      </c>
      <c r="J117" s="38">
        <v>3118351.1768763866</v>
      </c>
      <c r="K117" s="38">
        <f t="shared" si="17"/>
        <v>118618413.63564874</v>
      </c>
      <c r="L117" s="39">
        <f t="shared" si="13"/>
        <v>2.2888129949104385E-2</v>
      </c>
      <c r="M117" s="38">
        <v>117789542.49766828</v>
      </c>
      <c r="N117" s="38">
        <v>3118351.1768763866</v>
      </c>
      <c r="O117" s="38">
        <f t="shared" si="18"/>
        <v>120907893.67454466</v>
      </c>
      <c r="P117" s="39">
        <f t="shared" si="14"/>
        <v>4.263111827413324E-2</v>
      </c>
      <c r="Q117" s="38">
        <v>119121484.85133801</v>
      </c>
      <c r="R117" s="38">
        <v>3118351.1768763866</v>
      </c>
      <c r="S117" s="38">
        <f t="shared" si="19"/>
        <v>122239836.0282144</v>
      </c>
      <c r="T117" s="39">
        <f t="shared" si="15"/>
        <v>5.411692373710375E-2</v>
      </c>
    </row>
    <row r="118" spans="1:20" ht="20.25" customHeight="1" x14ac:dyDescent="0.2">
      <c r="A118" s="36" t="s">
        <v>147</v>
      </c>
      <c r="B118" s="37">
        <v>317</v>
      </c>
      <c r="C118" s="36" t="s">
        <v>163</v>
      </c>
      <c r="D118" s="38">
        <v>206567726.72337818</v>
      </c>
      <c r="E118" s="38">
        <v>3342273.6805260302</v>
      </c>
      <c r="F118" s="38">
        <v>4249799.3212542729</v>
      </c>
      <c r="G118" s="38">
        <v>313127.09545454604</v>
      </c>
      <c r="H118" s="38">
        <f t="shared" si="16"/>
        <v>214472926.82061303</v>
      </c>
      <c r="I118" s="38">
        <v>212155051.63131589</v>
      </c>
      <c r="J118" s="38">
        <v>7911762.48712378</v>
      </c>
      <c r="K118" s="38">
        <f t="shared" si="17"/>
        <v>220066814.11843967</v>
      </c>
      <c r="L118" s="39">
        <f t="shared" si="13"/>
        <v>2.6082020610953105E-2</v>
      </c>
      <c r="M118" s="38">
        <v>215696971.92549962</v>
      </c>
      <c r="N118" s="38">
        <v>7918576.2132780869</v>
      </c>
      <c r="O118" s="38">
        <f t="shared" si="18"/>
        <v>223615548.1387777</v>
      </c>
      <c r="P118" s="39">
        <f t="shared" si="14"/>
        <v>4.2628323554383396E-2</v>
      </c>
      <c r="Q118" s="38">
        <v>217461700.48215652</v>
      </c>
      <c r="R118" s="38">
        <v>7918576.2132780869</v>
      </c>
      <c r="S118" s="38">
        <f t="shared" si="19"/>
        <v>225380276.6954346</v>
      </c>
      <c r="T118" s="39">
        <f t="shared" si="15"/>
        <v>5.0856534838751744E-2</v>
      </c>
    </row>
    <row r="119" spans="1:20" ht="20.25" customHeight="1" x14ac:dyDescent="0.2">
      <c r="A119" s="36" t="s">
        <v>147</v>
      </c>
      <c r="B119" s="37">
        <v>318</v>
      </c>
      <c r="C119" s="36" t="s">
        <v>164</v>
      </c>
      <c r="D119" s="38">
        <v>102362831.49975888</v>
      </c>
      <c r="E119" s="38">
        <v>2397584.317975204</v>
      </c>
      <c r="F119" s="38">
        <v>1916669.9400000004</v>
      </c>
      <c r="G119" s="38">
        <v>39734.272188120653</v>
      </c>
      <c r="H119" s="38">
        <f t="shared" si="16"/>
        <v>106716820.02992222</v>
      </c>
      <c r="I119" s="38">
        <v>104838710.62017861</v>
      </c>
      <c r="J119" s="38">
        <v>4353988.5301633254</v>
      </c>
      <c r="K119" s="38">
        <f t="shared" si="17"/>
        <v>109192699.15034193</v>
      </c>
      <c r="L119" s="39">
        <f t="shared" si="13"/>
        <v>2.3200458181995121E-2</v>
      </c>
      <c r="M119" s="38">
        <v>106283783.32712677</v>
      </c>
      <c r="N119" s="38">
        <v>4353988.5301633254</v>
      </c>
      <c r="O119" s="38">
        <f t="shared" si="18"/>
        <v>110637771.85729009</v>
      </c>
      <c r="P119" s="39">
        <f t="shared" si="14"/>
        <v>3.674164790769141E-2</v>
      </c>
      <c r="Q119" s="38">
        <v>107153701.13181804</v>
      </c>
      <c r="R119" s="38">
        <v>4353988.5301633244</v>
      </c>
      <c r="S119" s="38">
        <f t="shared" si="19"/>
        <v>111507689.66198136</v>
      </c>
      <c r="T119" s="39">
        <f t="shared" si="15"/>
        <v>4.4893294522042826E-2</v>
      </c>
    </row>
    <row r="120" spans="1:20" ht="20.25" customHeight="1" x14ac:dyDescent="0.2">
      <c r="A120" s="36" t="s">
        <v>147</v>
      </c>
      <c r="B120" s="37">
        <v>319</v>
      </c>
      <c r="C120" s="36" t="s">
        <v>165</v>
      </c>
      <c r="D120" s="38">
        <v>138460443.32485765</v>
      </c>
      <c r="E120" s="38">
        <v>491417</v>
      </c>
      <c r="F120" s="38">
        <v>1696433</v>
      </c>
      <c r="G120" s="38">
        <v>4365.541184644735</v>
      </c>
      <c r="H120" s="38">
        <f t="shared" si="16"/>
        <v>140652658.86604229</v>
      </c>
      <c r="I120" s="38">
        <v>141290727.69923523</v>
      </c>
      <c r="J120" s="38">
        <v>2192215.5411846447</v>
      </c>
      <c r="K120" s="38">
        <f t="shared" si="17"/>
        <v>143482943.24041986</v>
      </c>
      <c r="L120" s="39">
        <f t="shared" si="13"/>
        <v>2.0122508861159405E-2</v>
      </c>
      <c r="M120" s="38">
        <v>143576484.52478898</v>
      </c>
      <c r="N120" s="38">
        <v>2192215.5411846447</v>
      </c>
      <c r="O120" s="38">
        <f t="shared" si="18"/>
        <v>145768700.06597361</v>
      </c>
      <c r="P120" s="39">
        <f t="shared" si="14"/>
        <v>3.6373583273700216E-2</v>
      </c>
      <c r="Q120" s="38">
        <v>144466905.12883538</v>
      </c>
      <c r="R120" s="38">
        <v>2192215.5411846447</v>
      </c>
      <c r="S120" s="38">
        <f t="shared" si="19"/>
        <v>146659120.67002001</v>
      </c>
      <c r="T120" s="39">
        <f t="shared" si="15"/>
        <v>4.2704217982102222E-2</v>
      </c>
    </row>
    <row r="121" spans="1:20" ht="20.25" customHeight="1" x14ac:dyDescent="0.2">
      <c r="A121" s="36" t="s">
        <v>147</v>
      </c>
      <c r="B121" s="37">
        <v>320</v>
      </c>
      <c r="C121" s="36" t="s">
        <v>166</v>
      </c>
      <c r="D121" s="38">
        <v>188110187.11267373</v>
      </c>
      <c r="E121" s="38">
        <v>3291213.5536790648</v>
      </c>
      <c r="F121" s="38">
        <v>6906369.9190000007</v>
      </c>
      <c r="G121" s="38">
        <v>400799.28907411691</v>
      </c>
      <c r="H121" s="38">
        <f t="shared" si="16"/>
        <v>198708569.87442693</v>
      </c>
      <c r="I121" s="38">
        <v>189122725.05960628</v>
      </c>
      <c r="J121" s="38">
        <v>10707148.610853145</v>
      </c>
      <c r="K121" s="38">
        <f t="shared" si="17"/>
        <v>199829873.67045942</v>
      </c>
      <c r="L121" s="39">
        <f t="shared" si="13"/>
        <v>5.6429563996212018E-3</v>
      </c>
      <c r="M121" s="38">
        <v>190000010.85559791</v>
      </c>
      <c r="N121" s="38">
        <v>10820080.137819823</v>
      </c>
      <c r="O121" s="38">
        <f t="shared" si="18"/>
        <v>200820090.99341774</v>
      </c>
      <c r="P121" s="39">
        <f t="shared" si="14"/>
        <v>1.0626220702635969E-2</v>
      </c>
      <c r="Q121" s="38">
        <v>190017214.15357155</v>
      </c>
      <c r="R121" s="38">
        <v>10820080.137819825</v>
      </c>
      <c r="S121" s="38">
        <f t="shared" si="19"/>
        <v>200837294.29139137</v>
      </c>
      <c r="T121" s="39">
        <f t="shared" si="15"/>
        <v>1.0712796223684151E-2</v>
      </c>
    </row>
    <row r="122" spans="1:20" ht="20.25" customHeight="1" x14ac:dyDescent="0.2">
      <c r="A122" s="36" t="s">
        <v>167</v>
      </c>
      <c r="B122" s="37">
        <v>867</v>
      </c>
      <c r="C122" s="36" t="s">
        <v>168</v>
      </c>
      <c r="D122" s="38">
        <v>63201783.364153489</v>
      </c>
      <c r="E122" s="38">
        <v>772541.26770972146</v>
      </c>
      <c r="F122" s="38">
        <v>1527764.5362499999</v>
      </c>
      <c r="G122" s="38">
        <v>13345.347458567452</v>
      </c>
      <c r="H122" s="38">
        <f t="shared" si="16"/>
        <v>65515434.515571781</v>
      </c>
      <c r="I122" s="38">
        <v>64899912.209816523</v>
      </c>
      <c r="J122" s="38">
        <v>2313651.1514182887</v>
      </c>
      <c r="K122" s="38">
        <f t="shared" si="17"/>
        <v>67213563.361234814</v>
      </c>
      <c r="L122" s="39">
        <f t="shared" si="13"/>
        <v>2.5919523517155652E-2</v>
      </c>
      <c r="M122" s="38">
        <v>66457873.696892835</v>
      </c>
      <c r="N122" s="38">
        <v>2313651.1514182887</v>
      </c>
      <c r="O122" s="38">
        <f t="shared" si="18"/>
        <v>68771524.848311126</v>
      </c>
      <c r="P122" s="39">
        <f t="shared" si="14"/>
        <v>4.9699591505653951E-2</v>
      </c>
      <c r="Q122" s="38">
        <v>67356846.572891325</v>
      </c>
      <c r="R122" s="38">
        <v>2313651.1514182887</v>
      </c>
      <c r="S122" s="38">
        <f t="shared" si="19"/>
        <v>69670497.724309608</v>
      </c>
      <c r="T122" s="39">
        <f t="shared" si="15"/>
        <v>6.3421134873954843E-2</v>
      </c>
    </row>
    <row r="123" spans="1:20" ht="20.25" customHeight="1" x14ac:dyDescent="0.2">
      <c r="A123" s="36" t="s">
        <v>167</v>
      </c>
      <c r="B123" s="37">
        <v>846</v>
      </c>
      <c r="C123" s="36" t="s">
        <v>169</v>
      </c>
      <c r="D123" s="38">
        <v>127842645.82522267</v>
      </c>
      <c r="E123" s="38">
        <v>863784.95815117098</v>
      </c>
      <c r="F123" s="38">
        <v>2542004</v>
      </c>
      <c r="G123" s="38">
        <v>99999.790780778683</v>
      </c>
      <c r="H123" s="38">
        <f t="shared" si="16"/>
        <v>131348434.57415463</v>
      </c>
      <c r="I123" s="38">
        <v>129325763.68536623</v>
      </c>
      <c r="J123" s="38">
        <v>3514347.538667683</v>
      </c>
      <c r="K123" s="38">
        <f t="shared" si="17"/>
        <v>132840111.22403391</v>
      </c>
      <c r="L123" s="39">
        <f t="shared" si="13"/>
        <v>1.1356638202163927E-2</v>
      </c>
      <c r="M123" s="38">
        <v>130063455.77693453</v>
      </c>
      <c r="N123" s="38">
        <v>3523234.1257889289</v>
      </c>
      <c r="O123" s="38">
        <f t="shared" si="18"/>
        <v>133586689.90272346</v>
      </c>
      <c r="P123" s="39">
        <f t="shared" si="14"/>
        <v>1.7040593866424647E-2</v>
      </c>
      <c r="Q123" s="38">
        <v>130063455.77693452</v>
      </c>
      <c r="R123" s="38">
        <v>3523234.1257889289</v>
      </c>
      <c r="S123" s="38">
        <f t="shared" si="19"/>
        <v>133586689.90272345</v>
      </c>
      <c r="T123" s="39">
        <f t="shared" si="15"/>
        <v>1.7040593866424647E-2</v>
      </c>
    </row>
    <row r="124" spans="1:20" ht="20.25" customHeight="1" x14ac:dyDescent="0.2">
      <c r="A124" s="36" t="s">
        <v>167</v>
      </c>
      <c r="B124" s="37">
        <v>825</v>
      </c>
      <c r="C124" s="36" t="s">
        <v>170</v>
      </c>
      <c r="D124" s="38">
        <v>290010576.77259016</v>
      </c>
      <c r="E124" s="38">
        <v>2032840.7385283175</v>
      </c>
      <c r="F124" s="38">
        <v>3247194</v>
      </c>
      <c r="G124" s="38">
        <v>214712.45436890188</v>
      </c>
      <c r="H124" s="38">
        <f t="shared" si="16"/>
        <v>295505323.96548736</v>
      </c>
      <c r="I124" s="38">
        <v>300743483.29086196</v>
      </c>
      <c r="J124" s="38">
        <v>5494747.1928972192</v>
      </c>
      <c r="K124" s="38">
        <f t="shared" si="17"/>
        <v>306238230.48375916</v>
      </c>
      <c r="L124" s="39">
        <f t="shared" si="13"/>
        <v>3.6320518271018676E-2</v>
      </c>
      <c r="M124" s="38">
        <v>309458001.00670958</v>
      </c>
      <c r="N124" s="38">
        <v>5494747.1928972192</v>
      </c>
      <c r="O124" s="38">
        <f t="shared" si="18"/>
        <v>314952748.19960678</v>
      </c>
      <c r="P124" s="39">
        <f t="shared" si="14"/>
        <v>6.5810740643003518E-2</v>
      </c>
      <c r="Q124" s="38">
        <v>311249416.29011703</v>
      </c>
      <c r="R124" s="38">
        <v>5494747.1928972192</v>
      </c>
      <c r="S124" s="38">
        <f t="shared" si="19"/>
        <v>316744163.48301423</v>
      </c>
      <c r="T124" s="39">
        <f t="shared" si="15"/>
        <v>7.1872950485343479E-2</v>
      </c>
    </row>
    <row r="125" spans="1:20" ht="20.25" customHeight="1" x14ac:dyDescent="0.2">
      <c r="A125" s="36" t="s">
        <v>167</v>
      </c>
      <c r="B125" s="37">
        <v>845</v>
      </c>
      <c r="C125" s="36" t="s">
        <v>171</v>
      </c>
      <c r="D125" s="38">
        <v>253919277.3130064</v>
      </c>
      <c r="E125" s="38">
        <v>2449068.2496217983</v>
      </c>
      <c r="F125" s="38">
        <v>7954164.4900000002</v>
      </c>
      <c r="G125" s="38">
        <v>0</v>
      </c>
      <c r="H125" s="38">
        <f t="shared" si="16"/>
        <v>264322510.05262822</v>
      </c>
      <c r="I125" s="38">
        <v>260542056.80027792</v>
      </c>
      <c r="J125" s="38">
        <v>10498893.406033136</v>
      </c>
      <c r="K125" s="38">
        <f t="shared" si="17"/>
        <v>271040950.20631105</v>
      </c>
      <c r="L125" s="39">
        <f t="shared" si="13"/>
        <v>2.5417586085820565E-2</v>
      </c>
      <c r="M125" s="38">
        <v>266160854.34304228</v>
      </c>
      <c r="N125" s="38">
        <v>10598217.8283392</v>
      </c>
      <c r="O125" s="38">
        <f t="shared" si="18"/>
        <v>276759072.17138147</v>
      </c>
      <c r="P125" s="39">
        <f t="shared" si="14"/>
        <v>4.7050711330930861E-2</v>
      </c>
      <c r="Q125" s="38">
        <v>268022882.52158776</v>
      </c>
      <c r="R125" s="38">
        <v>10598217.8283392</v>
      </c>
      <c r="S125" s="38">
        <f t="shared" si="19"/>
        <v>278621100.34992695</v>
      </c>
      <c r="T125" s="39">
        <f t="shared" si="15"/>
        <v>5.4095242567316015E-2</v>
      </c>
    </row>
    <row r="126" spans="1:20" ht="20.25" customHeight="1" x14ac:dyDescent="0.2">
      <c r="A126" s="36" t="s">
        <v>167</v>
      </c>
      <c r="B126" s="37">
        <v>850</v>
      </c>
      <c r="C126" s="36" t="s">
        <v>172</v>
      </c>
      <c r="D126" s="38">
        <v>691887562.37444866</v>
      </c>
      <c r="E126" s="38">
        <v>5040817.0583574893</v>
      </c>
      <c r="F126" s="38">
        <v>12385885.370000005</v>
      </c>
      <c r="G126" s="38">
        <v>445294.4942269788</v>
      </c>
      <c r="H126" s="38">
        <f t="shared" si="16"/>
        <v>709759559.29703307</v>
      </c>
      <c r="I126" s="38">
        <v>707310290.25307918</v>
      </c>
      <c r="J126" s="38">
        <v>17871996.922584474</v>
      </c>
      <c r="K126" s="38">
        <f t="shared" si="17"/>
        <v>725182287.17566371</v>
      </c>
      <c r="L126" s="39">
        <f t="shared" si="13"/>
        <v>2.1729510616110392E-2</v>
      </c>
      <c r="M126" s="38">
        <v>719401577.81895399</v>
      </c>
      <c r="N126" s="38">
        <v>17871996.922584474</v>
      </c>
      <c r="O126" s="38">
        <f t="shared" si="18"/>
        <v>737273574.74153852</v>
      </c>
      <c r="P126" s="39">
        <f t="shared" si="14"/>
        <v>3.876526224142185E-2</v>
      </c>
      <c r="Q126" s="38">
        <v>719561995.55523312</v>
      </c>
      <c r="R126" s="38">
        <v>17871996.92258447</v>
      </c>
      <c r="S126" s="38">
        <f t="shared" si="19"/>
        <v>737433992.47781754</v>
      </c>
      <c r="T126" s="39">
        <f t="shared" si="15"/>
        <v>3.8991279255462308E-2</v>
      </c>
    </row>
    <row r="127" spans="1:20" ht="20.25" customHeight="1" x14ac:dyDescent="0.2">
      <c r="A127" s="36" t="s">
        <v>167</v>
      </c>
      <c r="B127" s="37">
        <v>921</v>
      </c>
      <c r="C127" s="36" t="s">
        <v>173</v>
      </c>
      <c r="D127" s="38">
        <v>66695732.642784938</v>
      </c>
      <c r="E127" s="38">
        <v>431528.82355853595</v>
      </c>
      <c r="F127" s="38">
        <v>1066357.2</v>
      </c>
      <c r="G127" s="38">
        <v>110062.50000000001</v>
      </c>
      <c r="H127" s="38">
        <f t="shared" si="16"/>
        <v>68303681.16634348</v>
      </c>
      <c r="I127" s="38">
        <v>68110664.247183293</v>
      </c>
      <c r="J127" s="38">
        <v>1607948.5235585358</v>
      </c>
      <c r="K127" s="38">
        <f t="shared" si="17"/>
        <v>69718612.770741835</v>
      </c>
      <c r="L127" s="39">
        <f t="shared" si="13"/>
        <v>2.0715305240320836E-2</v>
      </c>
      <c r="M127" s="38">
        <v>68840917.383867502</v>
      </c>
      <c r="N127" s="38">
        <v>1607948.5235585358</v>
      </c>
      <c r="O127" s="38">
        <f t="shared" si="18"/>
        <v>70448865.907426044</v>
      </c>
      <c r="P127" s="39">
        <f t="shared" si="14"/>
        <v>3.140657581629136E-2</v>
      </c>
      <c r="Q127" s="38">
        <v>68847592.868480712</v>
      </c>
      <c r="R127" s="38">
        <v>1607948.5235585358</v>
      </c>
      <c r="S127" s="38">
        <f t="shared" si="19"/>
        <v>70455541.392039254</v>
      </c>
      <c r="T127" s="39">
        <f t="shared" si="15"/>
        <v>3.1504308244459489E-2</v>
      </c>
    </row>
    <row r="128" spans="1:20" ht="20.25" customHeight="1" x14ac:dyDescent="0.2">
      <c r="A128" s="36" t="s">
        <v>167</v>
      </c>
      <c r="B128" s="37">
        <v>886</v>
      </c>
      <c r="C128" s="36" t="s">
        <v>174</v>
      </c>
      <c r="D128" s="38">
        <v>810827765.11999738</v>
      </c>
      <c r="E128" s="38">
        <v>8880487.4201197401</v>
      </c>
      <c r="F128" s="38">
        <v>19705253.537287887</v>
      </c>
      <c r="G128" s="38">
        <v>0</v>
      </c>
      <c r="H128" s="38">
        <f t="shared" si="16"/>
        <v>839413506.07740498</v>
      </c>
      <c r="I128" s="38">
        <v>838134349.77517772</v>
      </c>
      <c r="J128" s="38">
        <v>28907456.775102001</v>
      </c>
      <c r="K128" s="38">
        <f t="shared" si="17"/>
        <v>867041806.55027974</v>
      </c>
      <c r="L128" s="39">
        <f t="shared" si="13"/>
        <v>3.2913814553666487E-2</v>
      </c>
      <c r="M128" s="38">
        <v>860098833.24821687</v>
      </c>
      <c r="N128" s="38">
        <v>29241494.148433842</v>
      </c>
      <c r="O128" s="38">
        <f t="shared" si="18"/>
        <v>889340327.39665067</v>
      </c>
      <c r="P128" s="39">
        <f t="shared" si="14"/>
        <v>5.9478220159399964E-2</v>
      </c>
      <c r="Q128" s="38">
        <v>872272660.31838906</v>
      </c>
      <c r="R128" s="38">
        <v>29241494.148433842</v>
      </c>
      <c r="S128" s="38">
        <f t="shared" si="19"/>
        <v>901514154.46682286</v>
      </c>
      <c r="T128" s="39">
        <f t="shared" si="15"/>
        <v>7.3980997374720969E-2</v>
      </c>
    </row>
    <row r="129" spans="1:20" ht="20.25" customHeight="1" x14ac:dyDescent="0.2">
      <c r="A129" s="36" t="s">
        <v>167</v>
      </c>
      <c r="B129" s="37">
        <v>887</v>
      </c>
      <c r="C129" s="36" t="s">
        <v>175</v>
      </c>
      <c r="D129" s="38">
        <v>163294815.59155059</v>
      </c>
      <c r="E129" s="38">
        <v>2068487.7876861016</v>
      </c>
      <c r="F129" s="38">
        <v>2071214.4099999997</v>
      </c>
      <c r="G129" s="38">
        <v>167083.11996485924</v>
      </c>
      <c r="H129" s="38">
        <f t="shared" si="16"/>
        <v>167601600.90920156</v>
      </c>
      <c r="I129" s="38">
        <v>167539477.5123792</v>
      </c>
      <c r="J129" s="38">
        <v>4306785.3176509608</v>
      </c>
      <c r="K129" s="38">
        <f t="shared" si="17"/>
        <v>171846262.83003017</v>
      </c>
      <c r="L129" s="39">
        <f t="shared" si="13"/>
        <v>2.5325903200221545E-2</v>
      </c>
      <c r="M129" s="38">
        <v>170453825.08572617</v>
      </c>
      <c r="N129" s="38">
        <v>4306785.3176509608</v>
      </c>
      <c r="O129" s="38">
        <f t="shared" si="18"/>
        <v>174760610.40337715</v>
      </c>
      <c r="P129" s="39">
        <f t="shared" si="14"/>
        <v>4.271444577700656E-2</v>
      </c>
      <c r="Q129" s="38">
        <v>170818393.65811554</v>
      </c>
      <c r="R129" s="38">
        <v>4306785.3176509608</v>
      </c>
      <c r="S129" s="38">
        <f t="shared" si="19"/>
        <v>175125178.97576651</v>
      </c>
      <c r="T129" s="39">
        <f t="shared" si="15"/>
        <v>4.4889655145005758E-2</v>
      </c>
    </row>
    <row r="130" spans="1:20" ht="20.25" customHeight="1" x14ac:dyDescent="0.2">
      <c r="A130" s="36" t="s">
        <v>167</v>
      </c>
      <c r="B130" s="37">
        <v>826</v>
      </c>
      <c r="C130" s="36" t="s">
        <v>176</v>
      </c>
      <c r="D130" s="38">
        <v>168239980.42080614</v>
      </c>
      <c r="E130" s="38">
        <v>5051999.7417815886</v>
      </c>
      <c r="F130" s="38">
        <v>3248401.0000000005</v>
      </c>
      <c r="G130" s="38">
        <v>95472.077169581986</v>
      </c>
      <c r="H130" s="38">
        <f t="shared" si="16"/>
        <v>176635853.2397573</v>
      </c>
      <c r="I130" s="38">
        <v>173255357.23567262</v>
      </c>
      <c r="J130" s="38">
        <v>8395872.8189511709</v>
      </c>
      <c r="K130" s="38">
        <f t="shared" si="17"/>
        <v>181651230.05462378</v>
      </c>
      <c r="L130" s="39">
        <f t="shared" ref="L130:L161" si="20">K130/H130-1</f>
        <v>2.8393877703066561E-2</v>
      </c>
      <c r="M130" s="38">
        <v>177739765.47387844</v>
      </c>
      <c r="N130" s="38">
        <v>8395872.8189511709</v>
      </c>
      <c r="O130" s="38">
        <f t="shared" si="18"/>
        <v>186135638.2928296</v>
      </c>
      <c r="P130" s="39">
        <f t="shared" ref="P130:P161" si="21">O130/H130-1</f>
        <v>5.3781748602180546E-2</v>
      </c>
      <c r="Q130" s="38">
        <v>180621640.04056117</v>
      </c>
      <c r="R130" s="38">
        <v>8395872.8189511709</v>
      </c>
      <c r="S130" s="38">
        <f t="shared" si="19"/>
        <v>189017512.85951233</v>
      </c>
      <c r="T130" s="39">
        <f t="shared" ref="T130:T161" si="22">S130/H130-1</f>
        <v>7.0097091800206179E-2</v>
      </c>
    </row>
    <row r="131" spans="1:20" ht="20.25" customHeight="1" x14ac:dyDescent="0.2">
      <c r="A131" s="36" t="s">
        <v>167</v>
      </c>
      <c r="B131" s="37">
        <v>931</v>
      </c>
      <c r="C131" s="36" t="s">
        <v>177</v>
      </c>
      <c r="D131" s="38">
        <v>347258290.28418076</v>
      </c>
      <c r="E131" s="38">
        <v>1799599.6534733083</v>
      </c>
      <c r="F131" s="38">
        <v>4079955.39</v>
      </c>
      <c r="G131" s="38">
        <v>233409.48115871559</v>
      </c>
      <c r="H131" s="38">
        <f t="shared" si="16"/>
        <v>353371254.8088128</v>
      </c>
      <c r="I131" s="38">
        <v>354444832.07270098</v>
      </c>
      <c r="J131" s="38">
        <v>6112964.5246320236</v>
      </c>
      <c r="K131" s="38">
        <f t="shared" si="17"/>
        <v>360557796.59733301</v>
      </c>
      <c r="L131" s="39">
        <f t="shared" si="20"/>
        <v>2.033708653639188E-2</v>
      </c>
      <c r="M131" s="38">
        <v>357030630.81048226</v>
      </c>
      <c r="N131" s="38">
        <v>6112964.5246320236</v>
      </c>
      <c r="O131" s="38">
        <f t="shared" si="18"/>
        <v>363143595.3351143</v>
      </c>
      <c r="P131" s="39">
        <f t="shared" si="21"/>
        <v>2.7654599499296273E-2</v>
      </c>
      <c r="Q131" s="38">
        <v>357798667.58856714</v>
      </c>
      <c r="R131" s="38">
        <v>6112964.5246320246</v>
      </c>
      <c r="S131" s="38">
        <f t="shared" si="19"/>
        <v>363911632.11319917</v>
      </c>
      <c r="T131" s="39">
        <f t="shared" si="22"/>
        <v>2.9828055227890893E-2</v>
      </c>
    </row>
    <row r="132" spans="1:20" ht="20.25" customHeight="1" x14ac:dyDescent="0.2">
      <c r="A132" s="36" t="s">
        <v>167</v>
      </c>
      <c r="B132" s="37">
        <v>851</v>
      </c>
      <c r="C132" s="36" t="s">
        <v>178</v>
      </c>
      <c r="D132" s="38">
        <v>106059920.7212836</v>
      </c>
      <c r="E132" s="38">
        <v>602288.51124713186</v>
      </c>
      <c r="F132" s="38">
        <v>1399450.6</v>
      </c>
      <c r="G132" s="38">
        <v>0</v>
      </c>
      <c r="H132" s="38">
        <f t="shared" si="16"/>
        <v>108061659.83253072</v>
      </c>
      <c r="I132" s="38">
        <v>108313680.49742052</v>
      </c>
      <c r="J132" s="38">
        <v>2007683.9599640989</v>
      </c>
      <c r="K132" s="38">
        <f t="shared" si="17"/>
        <v>110321364.45738462</v>
      </c>
      <c r="L132" s="39">
        <f t="shared" si="20"/>
        <v>2.0911252227255206E-2</v>
      </c>
      <c r="M132" s="38">
        <v>110080792.82869625</v>
      </c>
      <c r="N132" s="38">
        <v>2013856.4934270233</v>
      </c>
      <c r="O132" s="38">
        <f t="shared" si="18"/>
        <v>112094649.32212327</v>
      </c>
      <c r="P132" s="39">
        <f t="shared" si="21"/>
        <v>3.732118769823356E-2</v>
      </c>
      <c r="Q132" s="38">
        <v>110476549.40397152</v>
      </c>
      <c r="R132" s="38">
        <v>2013856.4934270233</v>
      </c>
      <c r="S132" s="38">
        <f t="shared" si="19"/>
        <v>112490405.89739855</v>
      </c>
      <c r="T132" s="39">
        <f t="shared" si="22"/>
        <v>4.0983509523463857E-2</v>
      </c>
    </row>
    <row r="133" spans="1:20" ht="20.25" customHeight="1" x14ac:dyDescent="0.2">
      <c r="A133" s="36" t="s">
        <v>167</v>
      </c>
      <c r="B133" s="37">
        <v>870</v>
      </c>
      <c r="C133" s="36" t="s">
        <v>179</v>
      </c>
      <c r="D133" s="38">
        <v>78427885.376390561</v>
      </c>
      <c r="E133" s="38">
        <v>2091899.4012296596</v>
      </c>
      <c r="F133" s="38">
        <v>1239201.3900000001</v>
      </c>
      <c r="G133" s="38">
        <v>112595.50308880251</v>
      </c>
      <c r="H133" s="38">
        <f t="shared" si="16"/>
        <v>81871581.670709029</v>
      </c>
      <c r="I133" s="38">
        <v>80834224.04691124</v>
      </c>
      <c r="J133" s="38">
        <v>3443696.2943184623</v>
      </c>
      <c r="K133" s="38">
        <f t="shared" si="17"/>
        <v>84277920.341229707</v>
      </c>
      <c r="L133" s="39">
        <f t="shared" si="20"/>
        <v>2.9391623093335095E-2</v>
      </c>
      <c r="M133" s="38">
        <v>82252384.623712361</v>
      </c>
      <c r="N133" s="38">
        <v>3443696.2943184623</v>
      </c>
      <c r="O133" s="38">
        <f t="shared" si="18"/>
        <v>85696080.918030828</v>
      </c>
      <c r="P133" s="39">
        <f t="shared" si="21"/>
        <v>4.6713391500167845E-2</v>
      </c>
      <c r="Q133" s="38">
        <v>83239161.653762281</v>
      </c>
      <c r="R133" s="38">
        <v>3443696.2943184623</v>
      </c>
      <c r="S133" s="38">
        <f t="shared" si="19"/>
        <v>86682857.948080748</v>
      </c>
      <c r="T133" s="39">
        <f t="shared" si="22"/>
        <v>5.8766133244168683E-2</v>
      </c>
    </row>
    <row r="134" spans="1:20" ht="20.25" customHeight="1" x14ac:dyDescent="0.2">
      <c r="A134" s="36" t="s">
        <v>167</v>
      </c>
      <c r="B134" s="37">
        <v>871</v>
      </c>
      <c r="C134" s="36" t="s">
        <v>180</v>
      </c>
      <c r="D134" s="38">
        <v>119107071.07813476</v>
      </c>
      <c r="E134" s="38">
        <v>2463370.5656010956</v>
      </c>
      <c r="F134" s="38">
        <v>1463644.42</v>
      </c>
      <c r="G134" s="38">
        <v>0</v>
      </c>
      <c r="H134" s="38">
        <f t="shared" si="16"/>
        <v>123034086.06373586</v>
      </c>
      <c r="I134" s="38">
        <v>119851090.57933664</v>
      </c>
      <c r="J134" s="38">
        <v>3938400.8530848185</v>
      </c>
      <c r="K134" s="38">
        <f t="shared" si="17"/>
        <v>123789491.43242146</v>
      </c>
      <c r="L134" s="39">
        <f t="shared" si="20"/>
        <v>6.1398055843993049E-3</v>
      </c>
      <c r="M134" s="38">
        <v>120409143.11534584</v>
      </c>
      <c r="N134" s="38">
        <v>3950222.7936242176</v>
      </c>
      <c r="O134" s="38">
        <f t="shared" si="18"/>
        <v>124359365.90897006</v>
      </c>
      <c r="P134" s="39">
        <f t="shared" si="21"/>
        <v>1.077164782243889E-2</v>
      </c>
      <c r="Q134" s="38">
        <v>120409143.11534584</v>
      </c>
      <c r="R134" s="38">
        <v>3950222.7936242176</v>
      </c>
      <c r="S134" s="38">
        <f t="shared" si="19"/>
        <v>124359365.90897006</v>
      </c>
      <c r="T134" s="39">
        <f t="shared" si="22"/>
        <v>1.077164782243889E-2</v>
      </c>
    </row>
    <row r="135" spans="1:20" ht="20.25" customHeight="1" x14ac:dyDescent="0.2">
      <c r="A135" s="36" t="s">
        <v>167</v>
      </c>
      <c r="B135" s="37">
        <v>852</v>
      </c>
      <c r="C135" s="36" t="s">
        <v>181</v>
      </c>
      <c r="D135" s="38">
        <v>130921147.03795651</v>
      </c>
      <c r="E135" s="38">
        <v>75553.826816999994</v>
      </c>
      <c r="F135" s="38">
        <v>2937553.17</v>
      </c>
      <c r="G135" s="38">
        <v>181070.87350655024</v>
      </c>
      <c r="H135" s="38">
        <f t="shared" si="16"/>
        <v>134115324.90828006</v>
      </c>
      <c r="I135" s="38">
        <v>133180814.55104727</v>
      </c>
      <c r="J135" s="38">
        <v>3222477.3724300228</v>
      </c>
      <c r="K135" s="38">
        <f t="shared" si="17"/>
        <v>136403291.92347729</v>
      </c>
      <c r="L135" s="39">
        <f t="shared" si="20"/>
        <v>1.7059698559892089E-2</v>
      </c>
      <c r="M135" s="38">
        <v>134296322.50703478</v>
      </c>
      <c r="N135" s="38">
        <v>3251860.7313770344</v>
      </c>
      <c r="O135" s="38">
        <f t="shared" si="18"/>
        <v>137548183.23841181</v>
      </c>
      <c r="P135" s="39">
        <f t="shared" si="21"/>
        <v>2.5596316695943866E-2</v>
      </c>
      <c r="Q135" s="38">
        <v>134536429.98318666</v>
      </c>
      <c r="R135" s="38">
        <v>3251860.7313770344</v>
      </c>
      <c r="S135" s="38">
        <f t="shared" si="19"/>
        <v>137788290.7145637</v>
      </c>
      <c r="T135" s="39">
        <f t="shared" si="22"/>
        <v>2.7386622735287913E-2</v>
      </c>
    </row>
    <row r="136" spans="1:20" ht="20.25" customHeight="1" x14ac:dyDescent="0.2">
      <c r="A136" s="36" t="s">
        <v>167</v>
      </c>
      <c r="B136" s="37">
        <v>936</v>
      </c>
      <c r="C136" s="36" t="s">
        <v>182</v>
      </c>
      <c r="D136" s="38">
        <v>572948690.65204084</v>
      </c>
      <c r="E136" s="38">
        <v>9739234.8308394384</v>
      </c>
      <c r="F136" s="38">
        <v>7729838.55660911</v>
      </c>
      <c r="G136" s="38">
        <v>177746.60552464111</v>
      </c>
      <c r="H136" s="38">
        <f t="shared" si="16"/>
        <v>590595510.64501405</v>
      </c>
      <c r="I136" s="38">
        <v>586951759.92088807</v>
      </c>
      <c r="J136" s="38">
        <v>17646819.99297319</v>
      </c>
      <c r="K136" s="38">
        <f t="shared" si="17"/>
        <v>604598579.91386127</v>
      </c>
      <c r="L136" s="39">
        <f t="shared" si="20"/>
        <v>2.3710084171743695E-2</v>
      </c>
      <c r="M136" s="38">
        <v>598739287.80472493</v>
      </c>
      <c r="N136" s="38">
        <v>17646819.99297319</v>
      </c>
      <c r="O136" s="38">
        <f t="shared" si="18"/>
        <v>616386107.79769814</v>
      </c>
      <c r="P136" s="39">
        <f t="shared" si="21"/>
        <v>4.3668799860190344E-2</v>
      </c>
      <c r="Q136" s="38">
        <v>601466620.97157967</v>
      </c>
      <c r="R136" s="38">
        <v>17646819.99297319</v>
      </c>
      <c r="S136" s="38">
        <f t="shared" si="19"/>
        <v>619113440.96455288</v>
      </c>
      <c r="T136" s="39">
        <f t="shared" si="22"/>
        <v>4.8286737378672617E-2</v>
      </c>
    </row>
    <row r="137" spans="1:20" ht="20.25" customHeight="1" x14ac:dyDescent="0.2">
      <c r="A137" s="36" t="s">
        <v>167</v>
      </c>
      <c r="B137" s="37">
        <v>869</v>
      </c>
      <c r="C137" s="36" t="s">
        <v>183</v>
      </c>
      <c r="D137" s="38">
        <v>94771653.689408883</v>
      </c>
      <c r="E137" s="38">
        <v>202000</v>
      </c>
      <c r="F137" s="38">
        <v>1248662.7999999996</v>
      </c>
      <c r="G137" s="38">
        <v>0</v>
      </c>
      <c r="H137" s="38">
        <f t="shared" si="16"/>
        <v>96222316.48940888</v>
      </c>
      <c r="I137" s="38">
        <v>96068282.816840023</v>
      </c>
      <c r="J137" s="38">
        <v>1450662.7999999996</v>
      </c>
      <c r="K137" s="38">
        <f t="shared" si="17"/>
        <v>97518945.61684002</v>
      </c>
      <c r="L137" s="39">
        <f t="shared" si="20"/>
        <v>1.3475347245187841E-2</v>
      </c>
      <c r="M137" s="38">
        <v>96485866.225789681</v>
      </c>
      <c r="N137" s="38">
        <v>1450662.7999999996</v>
      </c>
      <c r="O137" s="38">
        <f t="shared" si="18"/>
        <v>97936529.025789678</v>
      </c>
      <c r="P137" s="39">
        <f t="shared" si="21"/>
        <v>1.7815124379898739E-2</v>
      </c>
      <c r="Q137" s="38">
        <v>96510898.527354226</v>
      </c>
      <c r="R137" s="38">
        <v>1450662.7999999996</v>
      </c>
      <c r="S137" s="38">
        <f t="shared" si="19"/>
        <v>97961561.327354223</v>
      </c>
      <c r="T137" s="39">
        <f t="shared" si="22"/>
        <v>1.8075275065080998E-2</v>
      </c>
    </row>
    <row r="138" spans="1:20" ht="20.25" customHeight="1" x14ac:dyDescent="0.2">
      <c r="A138" s="36" t="s">
        <v>167</v>
      </c>
      <c r="B138" s="37">
        <v>938</v>
      </c>
      <c r="C138" s="36" t="s">
        <v>184</v>
      </c>
      <c r="D138" s="38">
        <v>410781803.02864254</v>
      </c>
      <c r="E138" s="38">
        <v>5538461.0584163908</v>
      </c>
      <c r="F138" s="38">
        <v>9441837.5123369563</v>
      </c>
      <c r="G138" s="38">
        <v>0</v>
      </c>
      <c r="H138" s="38">
        <f t="shared" si="16"/>
        <v>425762101.59939587</v>
      </c>
      <c r="I138" s="38">
        <v>423537182.17439449</v>
      </c>
      <c r="J138" s="38">
        <v>15021916.743867097</v>
      </c>
      <c r="K138" s="38">
        <f t="shared" si="17"/>
        <v>438559098.91826159</v>
      </c>
      <c r="L138" s="39">
        <f t="shared" si="20"/>
        <v>3.0056684873531969E-2</v>
      </c>
      <c r="M138" s="38">
        <v>434631015.96574783</v>
      </c>
      <c r="N138" s="38">
        <v>15065128.872289684</v>
      </c>
      <c r="O138" s="38">
        <f t="shared" si="18"/>
        <v>449696144.83803749</v>
      </c>
      <c r="P138" s="39">
        <f t="shared" si="21"/>
        <v>5.6214592958678589E-2</v>
      </c>
      <c r="Q138" s="38">
        <v>438362864.7702294</v>
      </c>
      <c r="R138" s="38">
        <v>15065128.872289684</v>
      </c>
      <c r="S138" s="38">
        <f t="shared" si="19"/>
        <v>453427993.64251906</v>
      </c>
      <c r="T138" s="39">
        <f t="shared" si="22"/>
        <v>6.4979696265109022E-2</v>
      </c>
    </row>
    <row r="139" spans="1:20" ht="20.25" customHeight="1" x14ac:dyDescent="0.2">
      <c r="A139" s="36" t="s">
        <v>167</v>
      </c>
      <c r="B139" s="37">
        <v>868</v>
      </c>
      <c r="C139" s="36" t="s">
        <v>185</v>
      </c>
      <c r="D139" s="38">
        <v>80365334.089432091</v>
      </c>
      <c r="E139" s="38">
        <v>553180.66334484448</v>
      </c>
      <c r="F139" s="38">
        <v>693250</v>
      </c>
      <c r="G139" s="38">
        <v>0</v>
      </c>
      <c r="H139" s="38">
        <f t="shared" si="16"/>
        <v>81611764.752776936</v>
      </c>
      <c r="I139" s="38">
        <v>81937464.526456565</v>
      </c>
      <c r="J139" s="38">
        <v>1246430.6633448445</v>
      </c>
      <c r="K139" s="38">
        <f t="shared" si="17"/>
        <v>83183895.18980141</v>
      </c>
      <c r="L139" s="39">
        <f t="shared" si="20"/>
        <v>1.9263527039108386E-2</v>
      </c>
      <c r="M139" s="38">
        <v>82389877.888424397</v>
      </c>
      <c r="N139" s="38">
        <v>1246430.6633448445</v>
      </c>
      <c r="O139" s="38">
        <f t="shared" si="18"/>
        <v>83636308.551769242</v>
      </c>
      <c r="P139" s="39">
        <f t="shared" si="21"/>
        <v>2.4807009199288466E-2</v>
      </c>
      <c r="Q139" s="38">
        <v>82391372.081695586</v>
      </c>
      <c r="R139" s="38">
        <v>1246430.6633448445</v>
      </c>
      <c r="S139" s="38">
        <f t="shared" si="19"/>
        <v>83637802.745040432</v>
      </c>
      <c r="T139" s="39">
        <f t="shared" si="22"/>
        <v>2.4825317751685505E-2</v>
      </c>
    </row>
    <row r="140" spans="1:20" ht="20.25" customHeight="1" x14ac:dyDescent="0.2">
      <c r="A140" s="36" t="s">
        <v>167</v>
      </c>
      <c r="B140" s="37">
        <v>872</v>
      </c>
      <c r="C140" s="36" t="s">
        <v>186</v>
      </c>
      <c r="D140" s="38">
        <v>91627608.315151408</v>
      </c>
      <c r="E140" s="38">
        <v>1416592.9807845126</v>
      </c>
      <c r="F140" s="38">
        <v>1879481.1599999997</v>
      </c>
      <c r="G140" s="38">
        <v>153759.87774424357</v>
      </c>
      <c r="H140" s="38">
        <f t="shared" si="16"/>
        <v>95077442.333680153</v>
      </c>
      <c r="I140" s="38">
        <v>93834643.344221473</v>
      </c>
      <c r="J140" s="38">
        <v>3449834.0185287558</v>
      </c>
      <c r="K140" s="38">
        <f t="shared" si="17"/>
        <v>97284477.362750232</v>
      </c>
      <c r="L140" s="39">
        <f t="shared" si="20"/>
        <v>2.3213024823746764E-2</v>
      </c>
      <c r="M140" s="38">
        <v>95837205.122171402</v>
      </c>
      <c r="N140" s="38">
        <v>3449834.0185287558</v>
      </c>
      <c r="O140" s="38">
        <f t="shared" si="18"/>
        <v>99287039.140700161</v>
      </c>
      <c r="P140" s="39">
        <f t="shared" si="21"/>
        <v>4.4275452764559686E-2</v>
      </c>
      <c r="Q140" s="38">
        <v>95789315.035358429</v>
      </c>
      <c r="R140" s="38">
        <v>3449834.0185287558</v>
      </c>
      <c r="S140" s="38">
        <f t="shared" si="19"/>
        <v>99239149.053887188</v>
      </c>
      <c r="T140" s="39">
        <f t="shared" si="22"/>
        <v>4.3771757191377381E-2</v>
      </c>
    </row>
    <row r="141" spans="1:20" ht="20.25" customHeight="1" x14ac:dyDescent="0.2">
      <c r="A141" s="36" t="s">
        <v>187</v>
      </c>
      <c r="B141" s="37">
        <v>800</v>
      </c>
      <c r="C141" s="36" t="s">
        <v>188</v>
      </c>
      <c r="D141" s="38">
        <v>94494161.648422286</v>
      </c>
      <c r="E141" s="38">
        <v>594809.54077868699</v>
      </c>
      <c r="F141" s="38">
        <v>979376.32999999984</v>
      </c>
      <c r="G141" s="38">
        <v>33185.069999999927</v>
      </c>
      <c r="H141" s="38">
        <f t="shared" si="16"/>
        <v>96101532.589200959</v>
      </c>
      <c r="I141" s="38">
        <v>98265410.842721224</v>
      </c>
      <c r="J141" s="38">
        <v>1607370.9407786867</v>
      </c>
      <c r="K141" s="38">
        <f t="shared" si="17"/>
        <v>99872781.783499911</v>
      </c>
      <c r="L141" s="39">
        <f t="shared" si="20"/>
        <v>3.9242341851296603E-2</v>
      </c>
      <c r="M141" s="38">
        <v>101421505.66837004</v>
      </c>
      <c r="N141" s="38">
        <v>1607370.9407786867</v>
      </c>
      <c r="O141" s="38">
        <f t="shared" si="18"/>
        <v>103028876.60914873</v>
      </c>
      <c r="P141" s="39">
        <f t="shared" si="21"/>
        <v>7.2083595685821678E-2</v>
      </c>
      <c r="Q141" s="38">
        <v>102908953.50840618</v>
      </c>
      <c r="R141" s="38">
        <v>1607370.9407786867</v>
      </c>
      <c r="S141" s="38">
        <f t="shared" si="19"/>
        <v>104516324.44918486</v>
      </c>
      <c r="T141" s="39">
        <f t="shared" si="22"/>
        <v>8.7561474133342587E-2</v>
      </c>
    </row>
    <row r="142" spans="1:20" ht="20.25" customHeight="1" x14ac:dyDescent="0.2">
      <c r="A142" s="36" t="s">
        <v>187</v>
      </c>
      <c r="B142" s="37">
        <v>837</v>
      </c>
      <c r="C142" s="36" t="s">
        <v>189</v>
      </c>
      <c r="D142" s="38">
        <v>83369344.100413159</v>
      </c>
      <c r="E142" s="38">
        <v>1549950.7870964992</v>
      </c>
      <c r="F142" s="38">
        <v>787072.6</v>
      </c>
      <c r="G142" s="38">
        <v>61176.475399543313</v>
      </c>
      <c r="H142" s="38">
        <f t="shared" si="16"/>
        <v>85767543.962909192</v>
      </c>
      <c r="I142" s="38">
        <v>87054936.564532161</v>
      </c>
      <c r="J142" s="38">
        <v>2398199.8624960426</v>
      </c>
      <c r="K142" s="38">
        <f t="shared" si="17"/>
        <v>89453136.427028209</v>
      </c>
      <c r="L142" s="39">
        <f t="shared" si="20"/>
        <v>4.2971878333287528E-2</v>
      </c>
      <c r="M142" s="38">
        <v>89356674.007101238</v>
      </c>
      <c r="N142" s="38">
        <v>2398199.8624960426</v>
      </c>
      <c r="O142" s="38">
        <f t="shared" si="18"/>
        <v>91754873.869597286</v>
      </c>
      <c r="P142" s="39">
        <f t="shared" si="21"/>
        <v>6.9808806805490065E-2</v>
      </c>
      <c r="Q142" s="38">
        <v>90180977.155870944</v>
      </c>
      <c r="R142" s="38">
        <v>2398199.8624960426</v>
      </c>
      <c r="S142" s="38">
        <f t="shared" si="19"/>
        <v>92579177.018366992</v>
      </c>
      <c r="T142" s="39">
        <f t="shared" si="22"/>
        <v>7.9419705178960687E-2</v>
      </c>
    </row>
    <row r="143" spans="1:20" ht="20.25" customHeight="1" x14ac:dyDescent="0.2">
      <c r="A143" s="36" t="s">
        <v>187</v>
      </c>
      <c r="B143" s="37">
        <v>801</v>
      </c>
      <c r="C143" s="36" t="s">
        <v>190</v>
      </c>
      <c r="D143" s="38">
        <v>231779494.44297776</v>
      </c>
      <c r="E143" s="38">
        <v>5194743.5494128335</v>
      </c>
      <c r="F143" s="38">
        <v>5393087.1300000008</v>
      </c>
      <c r="G143" s="38">
        <v>0</v>
      </c>
      <c r="H143" s="38">
        <f t="shared" si="16"/>
        <v>242367325.1223906</v>
      </c>
      <c r="I143" s="38">
        <v>235244162.82568035</v>
      </c>
      <c r="J143" s="38">
        <v>10662102.199903067</v>
      </c>
      <c r="K143" s="38">
        <f t="shared" si="17"/>
        <v>245906265.02558342</v>
      </c>
      <c r="L143" s="39">
        <f t="shared" si="20"/>
        <v>1.4601555310336245E-2</v>
      </c>
      <c r="M143" s="38">
        <v>237234219.57128564</v>
      </c>
      <c r="N143" s="38">
        <v>10739218.282648768</v>
      </c>
      <c r="O143" s="38">
        <f t="shared" si="18"/>
        <v>247973437.85393441</v>
      </c>
      <c r="P143" s="39">
        <f t="shared" si="21"/>
        <v>2.3130645720139231E-2</v>
      </c>
      <c r="Q143" s="38">
        <v>237390110.6768418</v>
      </c>
      <c r="R143" s="38">
        <v>10739218.282648768</v>
      </c>
      <c r="S143" s="38">
        <f t="shared" si="19"/>
        <v>248129328.95949057</v>
      </c>
      <c r="T143" s="39">
        <f t="shared" si="22"/>
        <v>2.3773847543971938E-2</v>
      </c>
    </row>
    <row r="144" spans="1:20" ht="20.25" customHeight="1" x14ac:dyDescent="0.2">
      <c r="A144" s="36" t="s">
        <v>187</v>
      </c>
      <c r="B144" s="37">
        <v>908</v>
      </c>
      <c r="C144" s="36" t="s">
        <v>191</v>
      </c>
      <c r="D144" s="38">
        <v>288314426.16080916</v>
      </c>
      <c r="E144" s="38">
        <v>492000</v>
      </c>
      <c r="F144" s="38">
        <v>3922029.9820000003</v>
      </c>
      <c r="G144" s="38">
        <v>0</v>
      </c>
      <c r="H144" s="38">
        <f t="shared" si="16"/>
        <v>292728456.14280915</v>
      </c>
      <c r="I144" s="38">
        <v>293345595.8104654</v>
      </c>
      <c r="J144" s="38">
        <v>4459277.7862895448</v>
      </c>
      <c r="K144" s="38">
        <f t="shared" si="17"/>
        <v>297804873.59675497</v>
      </c>
      <c r="L144" s="39">
        <f t="shared" si="20"/>
        <v>1.7341728647894961E-2</v>
      </c>
      <c r="M144" s="38">
        <v>296128129.1018362</v>
      </c>
      <c r="N144" s="38">
        <v>4506258.5589547893</v>
      </c>
      <c r="O144" s="38">
        <f t="shared" si="18"/>
        <v>300634387.66079098</v>
      </c>
      <c r="P144" s="39">
        <f t="shared" si="21"/>
        <v>2.7007731404578239E-2</v>
      </c>
      <c r="Q144" s="38">
        <v>298083724.60198247</v>
      </c>
      <c r="R144" s="38">
        <v>4506258.5589547893</v>
      </c>
      <c r="S144" s="38">
        <f t="shared" si="19"/>
        <v>302589983.16093725</v>
      </c>
      <c r="T144" s="39">
        <f t="shared" si="22"/>
        <v>3.3688310142684141E-2</v>
      </c>
    </row>
    <row r="145" spans="1:20" ht="20.25" customHeight="1" x14ac:dyDescent="0.2">
      <c r="A145" s="36" t="s">
        <v>187</v>
      </c>
      <c r="B145" s="37">
        <v>878</v>
      </c>
      <c r="C145" s="36" t="s">
        <v>192</v>
      </c>
      <c r="D145" s="38">
        <v>373864761.26903766</v>
      </c>
      <c r="E145" s="38">
        <v>1482153.0629593502</v>
      </c>
      <c r="F145" s="38">
        <v>6968322</v>
      </c>
      <c r="G145" s="38">
        <v>0</v>
      </c>
      <c r="H145" s="38">
        <f t="shared" si="16"/>
        <v>382315236.33199704</v>
      </c>
      <c r="I145" s="38">
        <v>380985275.30302608</v>
      </c>
      <c r="J145" s="38">
        <v>8461679.5823005997</v>
      </c>
      <c r="K145" s="38">
        <f t="shared" si="17"/>
        <v>389446954.88532668</v>
      </c>
      <c r="L145" s="39">
        <f t="shared" si="20"/>
        <v>1.8654026508994725E-2</v>
      </c>
      <c r="M145" s="38">
        <v>384122363.34688246</v>
      </c>
      <c r="N145" s="38">
        <v>8473313.2291539591</v>
      </c>
      <c r="O145" s="38">
        <f t="shared" si="18"/>
        <v>392595676.57603639</v>
      </c>
      <c r="P145" s="39">
        <f t="shared" si="21"/>
        <v>2.6889956944096127E-2</v>
      </c>
      <c r="Q145" s="38">
        <v>387065963.85859847</v>
      </c>
      <c r="R145" s="38">
        <v>8473313.2291539591</v>
      </c>
      <c r="S145" s="38">
        <f t="shared" si="19"/>
        <v>395539277.0877524</v>
      </c>
      <c r="T145" s="39">
        <f t="shared" si="22"/>
        <v>3.458936369533494E-2</v>
      </c>
    </row>
    <row r="146" spans="1:20" ht="20.25" customHeight="1" x14ac:dyDescent="0.2">
      <c r="A146" s="36" t="s">
        <v>187</v>
      </c>
      <c r="B146" s="37">
        <v>835</v>
      </c>
      <c r="C146" s="36" t="s">
        <v>193</v>
      </c>
      <c r="D146" s="38">
        <v>200374502.76007065</v>
      </c>
      <c r="E146" s="38">
        <v>852644.84979379794</v>
      </c>
      <c r="F146" s="38">
        <v>6243431.3454848696</v>
      </c>
      <c r="G146" s="38">
        <v>78230.82167999995</v>
      </c>
      <c r="H146" s="38">
        <f t="shared" si="16"/>
        <v>207548809.77702934</v>
      </c>
      <c r="I146" s="38">
        <v>205838611.66061965</v>
      </c>
      <c r="J146" s="38">
        <v>7220787.0661920989</v>
      </c>
      <c r="K146" s="38">
        <f t="shared" si="17"/>
        <v>213059398.72681174</v>
      </c>
      <c r="L146" s="39">
        <f t="shared" si="20"/>
        <v>2.6550809690031318E-2</v>
      </c>
      <c r="M146" s="38">
        <v>210328658.61143363</v>
      </c>
      <c r="N146" s="38">
        <v>7269047.2781690545</v>
      </c>
      <c r="O146" s="38">
        <f t="shared" si="18"/>
        <v>217597705.88960269</v>
      </c>
      <c r="P146" s="39">
        <f t="shared" si="21"/>
        <v>4.8417025967862459E-2</v>
      </c>
      <c r="Q146" s="38">
        <v>211204737.3757838</v>
      </c>
      <c r="R146" s="38">
        <v>7269047.2781690536</v>
      </c>
      <c r="S146" s="38">
        <f t="shared" si="19"/>
        <v>218473784.65395287</v>
      </c>
      <c r="T146" s="39">
        <f t="shared" si="22"/>
        <v>5.2638099388092385E-2</v>
      </c>
    </row>
    <row r="147" spans="1:20" ht="20.25" customHeight="1" x14ac:dyDescent="0.2">
      <c r="A147" s="36" t="s">
        <v>187</v>
      </c>
      <c r="B147" s="37">
        <v>916</v>
      </c>
      <c r="C147" s="36" t="s">
        <v>194</v>
      </c>
      <c r="D147" s="38">
        <v>331755610.8751899</v>
      </c>
      <c r="E147" s="38">
        <v>1835539.0091961767</v>
      </c>
      <c r="F147" s="38">
        <v>3745043.7396666636</v>
      </c>
      <c r="G147" s="38">
        <v>0</v>
      </c>
      <c r="H147" s="38">
        <f t="shared" si="16"/>
        <v>337336193.6240527</v>
      </c>
      <c r="I147" s="38">
        <v>338294115.51063693</v>
      </c>
      <c r="J147" s="38">
        <v>5580582.7488628402</v>
      </c>
      <c r="K147" s="38">
        <f t="shared" si="17"/>
        <v>343874698.25949979</v>
      </c>
      <c r="L147" s="39">
        <f t="shared" si="20"/>
        <v>1.9382754531030111E-2</v>
      </c>
      <c r="M147" s="38">
        <v>341953558.44253308</v>
      </c>
      <c r="N147" s="38">
        <v>5580582.7488628402</v>
      </c>
      <c r="O147" s="38">
        <f t="shared" si="18"/>
        <v>347534141.19139594</v>
      </c>
      <c r="P147" s="39">
        <f t="shared" si="21"/>
        <v>3.0230813532888812E-2</v>
      </c>
      <c r="Q147" s="38">
        <v>343782185.18906891</v>
      </c>
      <c r="R147" s="38">
        <v>5580582.7488628402</v>
      </c>
      <c r="S147" s="38">
        <f t="shared" si="19"/>
        <v>349362767.93793178</v>
      </c>
      <c r="T147" s="39">
        <f t="shared" si="22"/>
        <v>3.5651597845685723E-2</v>
      </c>
    </row>
    <row r="148" spans="1:20" ht="20.25" customHeight="1" x14ac:dyDescent="0.2">
      <c r="A148" s="36" t="s">
        <v>187</v>
      </c>
      <c r="B148" s="37">
        <v>802</v>
      </c>
      <c r="C148" s="36" t="s">
        <v>195</v>
      </c>
      <c r="D148" s="38">
        <v>112764749.39112997</v>
      </c>
      <c r="E148" s="38">
        <v>697789.1219323806</v>
      </c>
      <c r="F148" s="38">
        <v>1231537.0240747633</v>
      </c>
      <c r="G148" s="38">
        <v>0</v>
      </c>
      <c r="H148" s="38">
        <f t="shared" si="16"/>
        <v>114694075.53713712</v>
      </c>
      <c r="I148" s="38">
        <v>115342592.52944458</v>
      </c>
      <c r="J148" s="38">
        <v>1929326.1460071439</v>
      </c>
      <c r="K148" s="38">
        <f t="shared" si="17"/>
        <v>117271918.67545173</v>
      </c>
      <c r="L148" s="39">
        <f t="shared" si="20"/>
        <v>2.2475817745964743E-2</v>
      </c>
      <c r="M148" s="38">
        <v>117132951.48121622</v>
      </c>
      <c r="N148" s="38">
        <v>1929326.1460071439</v>
      </c>
      <c r="O148" s="38">
        <f t="shared" si="18"/>
        <v>119062277.62722337</v>
      </c>
      <c r="P148" s="39">
        <f t="shared" si="21"/>
        <v>3.8085682016520961E-2</v>
      </c>
      <c r="Q148" s="38">
        <v>117182651.4336642</v>
      </c>
      <c r="R148" s="38">
        <v>1929326.1460071439</v>
      </c>
      <c r="S148" s="38">
        <f t="shared" si="19"/>
        <v>119111977.57967135</v>
      </c>
      <c r="T148" s="39">
        <f t="shared" si="22"/>
        <v>3.8519008256043152E-2</v>
      </c>
    </row>
    <row r="149" spans="1:20" ht="20.25" customHeight="1" x14ac:dyDescent="0.2">
      <c r="A149" s="36" t="s">
        <v>187</v>
      </c>
      <c r="B149" s="37">
        <v>879</v>
      </c>
      <c r="C149" s="36" t="s">
        <v>196</v>
      </c>
      <c r="D149" s="38">
        <v>139303207.54894707</v>
      </c>
      <c r="E149" s="38">
        <v>1385189.5389067344</v>
      </c>
      <c r="F149" s="38">
        <v>2368368.9700000002</v>
      </c>
      <c r="G149" s="38">
        <v>0</v>
      </c>
      <c r="H149" s="38">
        <f t="shared" si="16"/>
        <v>143056766.05785379</v>
      </c>
      <c r="I149" s="38">
        <v>143994749.32832903</v>
      </c>
      <c r="J149" s="38">
        <v>3770338.5307374508</v>
      </c>
      <c r="K149" s="38">
        <f t="shared" si="17"/>
        <v>147765087.85906649</v>
      </c>
      <c r="L149" s="39">
        <f t="shared" si="20"/>
        <v>3.2912262250557323E-2</v>
      </c>
      <c r="M149" s="38">
        <v>148034084.43279189</v>
      </c>
      <c r="N149" s="38">
        <v>3787761.219049619</v>
      </c>
      <c r="O149" s="38">
        <f t="shared" si="18"/>
        <v>151821845.65184152</v>
      </c>
      <c r="P149" s="39">
        <f t="shared" si="21"/>
        <v>6.1269940846020665E-2</v>
      </c>
      <c r="Q149" s="38">
        <v>149849029.93348575</v>
      </c>
      <c r="R149" s="38">
        <v>3787761.219049619</v>
      </c>
      <c r="S149" s="38">
        <f t="shared" si="19"/>
        <v>153636791.15253538</v>
      </c>
      <c r="T149" s="39">
        <f t="shared" si="22"/>
        <v>7.3956831167306669E-2</v>
      </c>
    </row>
    <row r="150" spans="1:20" ht="20.25" customHeight="1" x14ac:dyDescent="0.2">
      <c r="A150" s="36" t="s">
        <v>187</v>
      </c>
      <c r="B150" s="37">
        <v>836</v>
      </c>
      <c r="C150" s="36" t="s">
        <v>197</v>
      </c>
      <c r="D150" s="38">
        <v>70353237.156294167</v>
      </c>
      <c r="E150" s="38">
        <v>607477.05506424664</v>
      </c>
      <c r="F150" s="38">
        <v>696289</v>
      </c>
      <c r="G150" s="38">
        <v>0</v>
      </c>
      <c r="H150" s="38">
        <f t="shared" si="16"/>
        <v>71657003.211358413</v>
      </c>
      <c r="I150" s="38">
        <v>72493891.439142838</v>
      </c>
      <c r="J150" s="38">
        <v>1303766.0550642465</v>
      </c>
      <c r="K150" s="38">
        <f t="shared" si="17"/>
        <v>73797657.494207084</v>
      </c>
      <c r="L150" s="39">
        <f t="shared" si="20"/>
        <v>2.9873622771170449E-2</v>
      </c>
      <c r="M150" s="38">
        <v>73462448.347289145</v>
      </c>
      <c r="N150" s="38">
        <v>1303766.0550642465</v>
      </c>
      <c r="O150" s="38">
        <f t="shared" si="18"/>
        <v>74766214.402353391</v>
      </c>
      <c r="P150" s="39">
        <f t="shared" si="21"/>
        <v>4.3390192886298751E-2</v>
      </c>
      <c r="Q150" s="38">
        <v>73462448.347289145</v>
      </c>
      <c r="R150" s="38">
        <v>1303766.0550642465</v>
      </c>
      <c r="S150" s="38">
        <f t="shared" si="19"/>
        <v>74766214.402353391</v>
      </c>
      <c r="T150" s="39">
        <f t="shared" si="22"/>
        <v>4.3390192886298751E-2</v>
      </c>
    </row>
    <row r="151" spans="1:20" ht="20.25" customHeight="1" x14ac:dyDescent="0.2">
      <c r="A151" s="36" t="s">
        <v>187</v>
      </c>
      <c r="B151" s="37">
        <v>933</v>
      </c>
      <c r="C151" s="36" t="s">
        <v>198</v>
      </c>
      <c r="D151" s="38">
        <v>267228841.73468661</v>
      </c>
      <c r="E151" s="38">
        <v>1332841.661581323</v>
      </c>
      <c r="F151" s="38">
        <v>4081501</v>
      </c>
      <c r="G151" s="38">
        <v>0</v>
      </c>
      <c r="H151" s="38">
        <f t="shared" si="16"/>
        <v>272643184.39626795</v>
      </c>
      <c r="I151" s="38">
        <v>275529451.34689152</v>
      </c>
      <c r="J151" s="38">
        <v>5429221.5202561598</v>
      </c>
      <c r="K151" s="38">
        <f t="shared" si="17"/>
        <v>280958672.86714768</v>
      </c>
      <c r="L151" s="39">
        <f t="shared" si="20"/>
        <v>3.0499528126086473E-2</v>
      </c>
      <c r="M151" s="38">
        <v>281883788.96903825</v>
      </c>
      <c r="N151" s="38">
        <v>5444670.2318101563</v>
      </c>
      <c r="O151" s="38">
        <f t="shared" si="18"/>
        <v>287328459.2008484</v>
      </c>
      <c r="P151" s="39">
        <f t="shared" si="21"/>
        <v>5.3862614747179682E-2</v>
      </c>
      <c r="Q151" s="38">
        <v>284901927.32310498</v>
      </c>
      <c r="R151" s="38">
        <v>5444670.2318101563</v>
      </c>
      <c r="S151" s="38">
        <f t="shared" si="19"/>
        <v>290346597.55491513</v>
      </c>
      <c r="T151" s="39">
        <f t="shared" si="22"/>
        <v>6.4932535166243088E-2</v>
      </c>
    </row>
    <row r="152" spans="1:20" ht="20.25" customHeight="1" x14ac:dyDescent="0.2">
      <c r="A152" s="36" t="s">
        <v>187</v>
      </c>
      <c r="B152" s="37">
        <v>803</v>
      </c>
      <c r="C152" s="36" t="s">
        <v>199</v>
      </c>
      <c r="D152" s="38">
        <v>141888352.87215993</v>
      </c>
      <c r="E152" s="38">
        <v>1529054.0600715815</v>
      </c>
      <c r="F152" s="38">
        <v>2551286.4710000008</v>
      </c>
      <c r="G152" s="38">
        <v>0</v>
      </c>
      <c r="H152" s="38">
        <f t="shared" si="16"/>
        <v>145968693.4032315</v>
      </c>
      <c r="I152" s="38">
        <v>146263987.55679676</v>
      </c>
      <c r="J152" s="38">
        <v>4080340.5310715823</v>
      </c>
      <c r="K152" s="38">
        <f t="shared" si="17"/>
        <v>150344328.08786833</v>
      </c>
      <c r="L152" s="39">
        <f t="shared" si="20"/>
        <v>2.997652840907028E-2</v>
      </c>
      <c r="M152" s="38">
        <v>149979653.76723459</v>
      </c>
      <c r="N152" s="38">
        <v>4080340.5310715823</v>
      </c>
      <c r="O152" s="38">
        <f t="shared" si="18"/>
        <v>154059994.29830617</v>
      </c>
      <c r="P152" s="39">
        <f t="shared" si="21"/>
        <v>5.5431755306069919E-2</v>
      </c>
      <c r="Q152" s="38">
        <v>150847701.6646243</v>
      </c>
      <c r="R152" s="38">
        <v>4080340.5310715823</v>
      </c>
      <c r="S152" s="38">
        <f t="shared" si="19"/>
        <v>154928042.19569588</v>
      </c>
      <c r="T152" s="39">
        <f t="shared" si="22"/>
        <v>6.1378564016563608E-2</v>
      </c>
    </row>
    <row r="153" spans="1:20" ht="20.25" customHeight="1" x14ac:dyDescent="0.2">
      <c r="A153" s="36" t="s">
        <v>187</v>
      </c>
      <c r="B153" s="37">
        <v>866</v>
      </c>
      <c r="C153" s="36" t="s">
        <v>200</v>
      </c>
      <c r="D153" s="38">
        <v>123669851.7192639</v>
      </c>
      <c r="E153" s="38">
        <v>791312.64507730934</v>
      </c>
      <c r="F153" s="38">
        <v>2578947.9951999998</v>
      </c>
      <c r="G153" s="38">
        <v>0</v>
      </c>
      <c r="H153" s="38">
        <f t="shared" si="16"/>
        <v>127040112.35954119</v>
      </c>
      <c r="I153" s="38">
        <v>126776567.34567252</v>
      </c>
      <c r="J153" s="38">
        <v>3409811.8850111277</v>
      </c>
      <c r="K153" s="38">
        <f t="shared" si="17"/>
        <v>130186379.23068364</v>
      </c>
      <c r="L153" s="39">
        <f t="shared" si="20"/>
        <v>2.4765932686190206E-2</v>
      </c>
      <c r="M153" s="38">
        <v>129494352.03677189</v>
      </c>
      <c r="N153" s="38">
        <v>3450877.9227259425</v>
      </c>
      <c r="O153" s="38">
        <f t="shared" si="18"/>
        <v>132945229.95949784</v>
      </c>
      <c r="P153" s="39">
        <f t="shared" si="21"/>
        <v>4.6482307755241425E-2</v>
      </c>
      <c r="Q153" s="38">
        <v>129822140.981096</v>
      </c>
      <c r="R153" s="38">
        <v>3450877.9227259429</v>
      </c>
      <c r="S153" s="38">
        <f t="shared" si="19"/>
        <v>133273018.90382195</v>
      </c>
      <c r="T153" s="39">
        <f t="shared" si="22"/>
        <v>4.9062508120590653E-2</v>
      </c>
    </row>
    <row r="154" spans="1:20" ht="20.25" customHeight="1" x14ac:dyDescent="0.2">
      <c r="A154" s="36" t="s">
        <v>187</v>
      </c>
      <c r="B154" s="37">
        <v>880</v>
      </c>
      <c r="C154" s="36" t="s">
        <v>201</v>
      </c>
      <c r="D154" s="38">
        <v>68952472.587544456</v>
      </c>
      <c r="E154" s="38">
        <v>155509</v>
      </c>
      <c r="F154" s="38">
        <v>1217887</v>
      </c>
      <c r="G154" s="38">
        <v>0</v>
      </c>
      <c r="H154" s="38">
        <f t="shared" si="16"/>
        <v>70325868.587544456</v>
      </c>
      <c r="I154" s="38">
        <v>71414809.857266217</v>
      </c>
      <c r="J154" s="38">
        <v>1383546.4404442743</v>
      </c>
      <c r="K154" s="38">
        <f t="shared" si="17"/>
        <v>72798356.297710493</v>
      </c>
      <c r="L154" s="39">
        <f t="shared" si="20"/>
        <v>3.5157585108076983E-2</v>
      </c>
      <c r="M154" s="38">
        <v>73405018.284640089</v>
      </c>
      <c r="N154" s="38">
        <v>1394085.6377037256</v>
      </c>
      <c r="O154" s="38">
        <f t="shared" si="18"/>
        <v>74799103.92234382</v>
      </c>
      <c r="P154" s="39">
        <f t="shared" si="21"/>
        <v>6.3607253271687592E-2</v>
      </c>
      <c r="Q154" s="38">
        <v>73964137.27937904</v>
      </c>
      <c r="R154" s="38">
        <v>1394085.6377037256</v>
      </c>
      <c r="S154" s="38">
        <f t="shared" si="19"/>
        <v>75358222.917082772</v>
      </c>
      <c r="T154" s="39">
        <f t="shared" si="22"/>
        <v>7.1557656245281098E-2</v>
      </c>
    </row>
    <row r="155" spans="1:20" ht="20.25" customHeight="1" x14ac:dyDescent="0.2">
      <c r="A155" s="36" t="s">
        <v>187</v>
      </c>
      <c r="B155" s="37">
        <v>865</v>
      </c>
      <c r="C155" s="36" t="s">
        <v>202</v>
      </c>
      <c r="D155" s="38">
        <v>253250625.4717043</v>
      </c>
      <c r="E155" s="38">
        <v>1545838.8626069259</v>
      </c>
      <c r="F155" s="38">
        <v>4054573.7582499986</v>
      </c>
      <c r="G155" s="38">
        <v>0</v>
      </c>
      <c r="H155" s="38">
        <f t="shared" si="16"/>
        <v>258851038.09256122</v>
      </c>
      <c r="I155" s="38">
        <v>259779140.96145421</v>
      </c>
      <c r="J155" s="38">
        <v>5627222.2723314557</v>
      </c>
      <c r="K155" s="38">
        <f t="shared" si="17"/>
        <v>265406363.23378566</v>
      </c>
      <c r="L155" s="39">
        <f t="shared" si="20"/>
        <v>2.5324700992237714E-2</v>
      </c>
      <c r="M155" s="38">
        <v>264237774.9537136</v>
      </c>
      <c r="N155" s="38">
        <v>5655058.7201091088</v>
      </c>
      <c r="O155" s="38">
        <f t="shared" si="18"/>
        <v>269892833.6738227</v>
      </c>
      <c r="P155" s="39">
        <f t="shared" si="21"/>
        <v>4.2656949196058891E-2</v>
      </c>
      <c r="Q155" s="38">
        <v>265768253.41442496</v>
      </c>
      <c r="R155" s="38">
        <v>5655058.7201091088</v>
      </c>
      <c r="S155" s="38">
        <f t="shared" si="19"/>
        <v>271423312.13453406</v>
      </c>
      <c r="T155" s="39">
        <f t="shared" si="22"/>
        <v>4.8569533020289324E-2</v>
      </c>
    </row>
    <row r="156" spans="1:20" ht="20.25" customHeight="1" x14ac:dyDescent="0.2">
      <c r="A156" s="36" t="s">
        <v>203</v>
      </c>
      <c r="B156" s="37">
        <v>330</v>
      </c>
      <c r="C156" s="36" t="s">
        <v>204</v>
      </c>
      <c r="D156" s="38">
        <v>862469632.627509</v>
      </c>
      <c r="E156" s="38">
        <v>10569521.560046984</v>
      </c>
      <c r="F156" s="38">
        <v>11547920</v>
      </c>
      <c r="G156" s="38">
        <v>1223968.3167891521</v>
      </c>
      <c r="H156" s="38">
        <f t="shared" si="16"/>
        <v>885811042.50434518</v>
      </c>
      <c r="I156" s="38">
        <v>867378110.15359092</v>
      </c>
      <c r="J156" s="38">
        <v>23477456.410731196</v>
      </c>
      <c r="K156" s="38">
        <f t="shared" si="17"/>
        <v>890855566.56432211</v>
      </c>
      <c r="L156" s="39">
        <f t="shared" si="20"/>
        <v>5.6948082806860256E-3</v>
      </c>
      <c r="M156" s="38">
        <v>871440222.82557702</v>
      </c>
      <c r="N156" s="38">
        <v>23618713.459137745</v>
      </c>
      <c r="O156" s="38">
        <f t="shared" si="18"/>
        <v>895058936.28471482</v>
      </c>
      <c r="P156" s="39">
        <f t="shared" si="21"/>
        <v>1.0440029912275772E-2</v>
      </c>
      <c r="Q156" s="38">
        <v>871333049.6698885</v>
      </c>
      <c r="R156" s="38">
        <v>23618713.459137745</v>
      </c>
      <c r="S156" s="38">
        <f t="shared" si="19"/>
        <v>894951763.12902629</v>
      </c>
      <c r="T156" s="39">
        <f t="shared" si="22"/>
        <v>1.0319041179300159E-2</v>
      </c>
    </row>
    <row r="157" spans="1:20" ht="20.25" customHeight="1" x14ac:dyDescent="0.2">
      <c r="A157" s="36" t="s">
        <v>203</v>
      </c>
      <c r="B157" s="37">
        <v>331</v>
      </c>
      <c r="C157" s="36" t="s">
        <v>205</v>
      </c>
      <c r="D157" s="38">
        <v>223995172.65204567</v>
      </c>
      <c r="E157" s="38">
        <v>1937298.4629443199</v>
      </c>
      <c r="F157" s="38">
        <v>3749430.3720021178</v>
      </c>
      <c r="G157" s="38">
        <v>211089.61211948076</v>
      </c>
      <c r="H157" s="38">
        <f t="shared" si="16"/>
        <v>229892991.09911159</v>
      </c>
      <c r="I157" s="38">
        <v>225294264.59330365</v>
      </c>
      <c r="J157" s="38">
        <v>5920592.9012980144</v>
      </c>
      <c r="K157" s="38">
        <f t="shared" si="17"/>
        <v>231214857.49460167</v>
      </c>
      <c r="L157" s="39">
        <f t="shared" si="20"/>
        <v>5.7499203832629409E-3</v>
      </c>
      <c r="M157" s="38">
        <v>226265627.46937209</v>
      </c>
      <c r="N157" s="38">
        <v>5944239.605787944</v>
      </c>
      <c r="O157" s="38">
        <f t="shared" si="18"/>
        <v>232209867.07516003</v>
      </c>
      <c r="P157" s="39">
        <f t="shared" si="21"/>
        <v>1.0078062688956058E-2</v>
      </c>
      <c r="Q157" s="38">
        <v>226258575.672032</v>
      </c>
      <c r="R157" s="38">
        <v>5944239.605787944</v>
      </c>
      <c r="S157" s="38">
        <f t="shared" si="19"/>
        <v>232202815.27781993</v>
      </c>
      <c r="T157" s="39">
        <f t="shared" si="22"/>
        <v>1.0047388429134552E-2</v>
      </c>
    </row>
    <row r="158" spans="1:20" ht="20.25" customHeight="1" x14ac:dyDescent="0.2">
      <c r="A158" s="36" t="s">
        <v>203</v>
      </c>
      <c r="B158" s="37">
        <v>332</v>
      </c>
      <c r="C158" s="36" t="s">
        <v>206</v>
      </c>
      <c r="D158" s="38">
        <v>190297333.58681616</v>
      </c>
      <c r="E158" s="38">
        <v>-231861.9030105272</v>
      </c>
      <c r="F158" s="38">
        <v>4245283.6583384518</v>
      </c>
      <c r="G158" s="38">
        <v>0</v>
      </c>
      <c r="H158" s="38">
        <f t="shared" si="16"/>
        <v>194310755.3421441</v>
      </c>
      <c r="I158" s="38">
        <v>192986352.63026202</v>
      </c>
      <c r="J158" s="38">
        <v>4074974.6491746674</v>
      </c>
      <c r="K158" s="38">
        <f t="shared" si="17"/>
        <v>197061327.27943668</v>
      </c>
      <c r="L158" s="39">
        <f t="shared" si="20"/>
        <v>1.4155531084470097E-2</v>
      </c>
      <c r="M158" s="38">
        <v>194973671.4095583</v>
      </c>
      <c r="N158" s="38">
        <v>4138884.9882089528</v>
      </c>
      <c r="O158" s="38">
        <f t="shared" si="18"/>
        <v>199112556.39776725</v>
      </c>
      <c r="P158" s="39">
        <f t="shared" si="21"/>
        <v>2.4711967421299441E-2</v>
      </c>
      <c r="Q158" s="38">
        <v>195793588.55309522</v>
      </c>
      <c r="R158" s="38">
        <v>4138884.9882089528</v>
      </c>
      <c r="S158" s="38">
        <f t="shared" si="19"/>
        <v>199932473.54130417</v>
      </c>
      <c r="T158" s="39">
        <f t="shared" si="22"/>
        <v>2.8931585332275134E-2</v>
      </c>
    </row>
    <row r="159" spans="1:20" ht="20.25" customHeight="1" x14ac:dyDescent="0.2">
      <c r="A159" s="36" t="s">
        <v>203</v>
      </c>
      <c r="B159" s="37">
        <v>884</v>
      </c>
      <c r="C159" s="36" t="s">
        <v>207</v>
      </c>
      <c r="D159" s="38">
        <v>95116410.121884614</v>
      </c>
      <c r="E159" s="38">
        <v>0</v>
      </c>
      <c r="F159" s="38">
        <v>1473745.6500000001</v>
      </c>
      <c r="G159" s="38">
        <v>0</v>
      </c>
      <c r="H159" s="38">
        <f t="shared" si="16"/>
        <v>96590155.77188462</v>
      </c>
      <c r="I159" s="38">
        <v>96478201.939443052</v>
      </c>
      <c r="J159" s="38">
        <v>1483990.7668134817</v>
      </c>
      <c r="K159" s="38">
        <f t="shared" si="17"/>
        <v>97962192.706256539</v>
      </c>
      <c r="L159" s="39">
        <f t="shared" si="20"/>
        <v>1.4204728457134275E-2</v>
      </c>
      <c r="M159" s="38">
        <v>96982176.919735461</v>
      </c>
      <c r="N159" s="38">
        <v>1494628.2664999419</v>
      </c>
      <c r="O159" s="38">
        <f t="shared" si="18"/>
        <v>98476805.186235398</v>
      </c>
      <c r="P159" s="39">
        <f t="shared" si="21"/>
        <v>1.9532522742860436E-2</v>
      </c>
      <c r="Q159" s="38">
        <v>97242844.536296263</v>
      </c>
      <c r="R159" s="38">
        <v>1494628.2664999419</v>
      </c>
      <c r="S159" s="38">
        <f t="shared" si="19"/>
        <v>98737472.8027962</v>
      </c>
      <c r="T159" s="39">
        <f t="shared" si="22"/>
        <v>2.2231220291049736E-2</v>
      </c>
    </row>
    <row r="160" spans="1:20" ht="20.25" customHeight="1" x14ac:dyDescent="0.2">
      <c r="A160" s="36" t="s">
        <v>203</v>
      </c>
      <c r="B160" s="37">
        <v>333</v>
      </c>
      <c r="C160" s="36" t="s">
        <v>208</v>
      </c>
      <c r="D160" s="38">
        <v>238426190.08795255</v>
      </c>
      <c r="E160" s="38">
        <v>3122507.4361389573</v>
      </c>
      <c r="F160" s="38">
        <v>3955898.640828847</v>
      </c>
      <c r="G160" s="38">
        <v>0</v>
      </c>
      <c r="H160" s="38">
        <f t="shared" si="16"/>
        <v>245504596.16492036</v>
      </c>
      <c r="I160" s="38">
        <v>241717064.39957052</v>
      </c>
      <c r="J160" s="38">
        <v>7122829.0102990251</v>
      </c>
      <c r="K160" s="38">
        <f t="shared" si="17"/>
        <v>248839893.40986955</v>
      </c>
      <c r="L160" s="39">
        <f t="shared" si="20"/>
        <v>1.3585477816100422E-2</v>
      </c>
      <c r="M160" s="38">
        <v>243176883.60258555</v>
      </c>
      <c r="N160" s="38">
        <v>7168953.3198589403</v>
      </c>
      <c r="O160" s="38">
        <f t="shared" si="18"/>
        <v>250345836.92244449</v>
      </c>
      <c r="P160" s="39">
        <f t="shared" si="21"/>
        <v>1.971955243669643E-2</v>
      </c>
      <c r="Q160" s="38">
        <v>243288402.48938805</v>
      </c>
      <c r="R160" s="38">
        <v>7168953.3198589403</v>
      </c>
      <c r="S160" s="38">
        <f t="shared" si="19"/>
        <v>250457355.80924699</v>
      </c>
      <c r="T160" s="39">
        <f t="shared" si="22"/>
        <v>2.0173796017242562E-2</v>
      </c>
    </row>
    <row r="161" spans="1:20" ht="20.25" customHeight="1" x14ac:dyDescent="0.2">
      <c r="A161" s="36" t="s">
        <v>203</v>
      </c>
      <c r="B161" s="37">
        <v>893</v>
      </c>
      <c r="C161" s="36" t="s">
        <v>209</v>
      </c>
      <c r="D161" s="38">
        <v>151028455.52490759</v>
      </c>
      <c r="E161" s="38">
        <v>0</v>
      </c>
      <c r="F161" s="38">
        <v>2160590</v>
      </c>
      <c r="G161" s="38">
        <v>0</v>
      </c>
      <c r="H161" s="38">
        <f t="shared" si="16"/>
        <v>153189045.52490759</v>
      </c>
      <c r="I161" s="38">
        <v>153665689.231437</v>
      </c>
      <c r="J161" s="38">
        <v>2160590</v>
      </c>
      <c r="K161" s="38">
        <f t="shared" si="17"/>
        <v>155826279.231437</v>
      </c>
      <c r="L161" s="39">
        <f t="shared" si="20"/>
        <v>1.7215550220923692E-2</v>
      </c>
      <c r="M161" s="38">
        <v>154695365.07366449</v>
      </c>
      <c r="N161" s="38">
        <v>2160590</v>
      </c>
      <c r="O161" s="38">
        <f t="shared" si="18"/>
        <v>156855955.07366449</v>
      </c>
      <c r="P161" s="39">
        <f t="shared" si="21"/>
        <v>2.3937152530666195E-2</v>
      </c>
      <c r="Q161" s="38">
        <v>155909896.03692898</v>
      </c>
      <c r="R161" s="38">
        <v>2160590</v>
      </c>
      <c r="S161" s="38">
        <f t="shared" si="19"/>
        <v>158070486.03692898</v>
      </c>
      <c r="T161" s="39">
        <f t="shared" si="22"/>
        <v>3.1865467242092826E-2</v>
      </c>
    </row>
    <row r="162" spans="1:20" ht="20.25" customHeight="1" x14ac:dyDescent="0.2">
      <c r="A162" s="36" t="s">
        <v>203</v>
      </c>
      <c r="B162" s="37">
        <v>334</v>
      </c>
      <c r="C162" s="36" t="s">
        <v>210</v>
      </c>
      <c r="D162" s="38">
        <v>140036272.98211399</v>
      </c>
      <c r="E162" s="38">
        <v>768588.12551370345</v>
      </c>
      <c r="F162" s="38">
        <v>2380428.6</v>
      </c>
      <c r="G162" s="38">
        <v>0</v>
      </c>
      <c r="H162" s="38">
        <f t="shared" si="16"/>
        <v>143185289.70762768</v>
      </c>
      <c r="I162" s="38">
        <v>144741402.07674643</v>
      </c>
      <c r="J162" s="38">
        <v>3175639.3222199464</v>
      </c>
      <c r="K162" s="38">
        <f t="shared" si="17"/>
        <v>147917041.39896637</v>
      </c>
      <c r="L162" s="39">
        <f t="shared" ref="L162:L184" si="23">K162/H162-1</f>
        <v>3.3046353441757326E-2</v>
      </c>
      <c r="M162" s="38">
        <v>148568583.12861216</v>
      </c>
      <c r="N162" s="38">
        <v>3203281.55112482</v>
      </c>
      <c r="O162" s="38">
        <f t="shared" si="18"/>
        <v>151771864.67973697</v>
      </c>
      <c r="P162" s="39">
        <f t="shared" ref="P162:P184" si="24">O162/H162-1</f>
        <v>5.9968275998479648E-2</v>
      </c>
      <c r="Q162" s="38">
        <v>149825779.19177139</v>
      </c>
      <c r="R162" s="38">
        <v>3203281.55112482</v>
      </c>
      <c r="S162" s="38">
        <f t="shared" si="19"/>
        <v>153029060.7428962</v>
      </c>
      <c r="T162" s="39">
        <f t="shared" ref="T162:T184" si="25">S162/H162-1</f>
        <v>6.8748480066413764E-2</v>
      </c>
    </row>
    <row r="163" spans="1:20" ht="20.25" customHeight="1" x14ac:dyDescent="0.2">
      <c r="A163" s="36" t="s">
        <v>203</v>
      </c>
      <c r="B163" s="37">
        <v>860</v>
      </c>
      <c r="C163" s="36" t="s">
        <v>211</v>
      </c>
      <c r="D163" s="38">
        <v>450880323.26704311</v>
      </c>
      <c r="E163" s="38">
        <v>1372745.0723383785</v>
      </c>
      <c r="F163" s="38">
        <v>5767962.8599999985</v>
      </c>
      <c r="G163" s="38">
        <v>0</v>
      </c>
      <c r="H163" s="38">
        <f t="shared" si="16"/>
        <v>458021031.19938153</v>
      </c>
      <c r="I163" s="38">
        <v>460370863.37905204</v>
      </c>
      <c r="J163" s="38">
        <v>7140707.9323383765</v>
      </c>
      <c r="K163" s="38">
        <f t="shared" si="17"/>
        <v>467511571.3113904</v>
      </c>
      <c r="L163" s="39">
        <f t="shared" si="23"/>
        <v>2.0720751811672988E-2</v>
      </c>
      <c r="M163" s="38">
        <v>466288288.46106529</v>
      </c>
      <c r="N163" s="38">
        <v>7140707.9323383765</v>
      </c>
      <c r="O163" s="38">
        <f t="shared" si="18"/>
        <v>473428996.39340365</v>
      </c>
      <c r="P163" s="39">
        <f t="shared" si="24"/>
        <v>3.3640300650986665E-2</v>
      </c>
      <c r="Q163" s="38">
        <v>467473946.3263979</v>
      </c>
      <c r="R163" s="38">
        <v>7140707.9323383775</v>
      </c>
      <c r="S163" s="38">
        <f t="shared" si="19"/>
        <v>474614654.25873625</v>
      </c>
      <c r="T163" s="39">
        <f t="shared" si="25"/>
        <v>3.6228954412644399E-2</v>
      </c>
    </row>
    <row r="164" spans="1:20" ht="20.25" customHeight="1" x14ac:dyDescent="0.2">
      <c r="A164" s="36" t="s">
        <v>203</v>
      </c>
      <c r="B164" s="37">
        <v>861</v>
      </c>
      <c r="C164" s="36" t="s">
        <v>212</v>
      </c>
      <c r="D164" s="38">
        <v>150763225.83686006</v>
      </c>
      <c r="E164" s="38">
        <v>532160</v>
      </c>
      <c r="F164" s="38">
        <v>3583111.4299999997</v>
      </c>
      <c r="G164" s="38">
        <v>0</v>
      </c>
      <c r="H164" s="38">
        <f t="shared" ref="H164:H183" si="26">D164+E164+F164+G164</f>
        <v>154878497.26686007</v>
      </c>
      <c r="I164" s="38">
        <v>154605450.26672238</v>
      </c>
      <c r="J164" s="38">
        <v>4191840.3254423589</v>
      </c>
      <c r="K164" s="38">
        <f t="shared" ref="K164:K184" si="27">I164+J164</f>
        <v>158797290.59216475</v>
      </c>
      <c r="L164" s="39">
        <f t="shared" si="23"/>
        <v>2.5302371823459069E-2</v>
      </c>
      <c r="M164" s="38">
        <v>156955085.58391416</v>
      </c>
      <c r="N164" s="38">
        <v>4271341.7714570034</v>
      </c>
      <c r="O164" s="38">
        <f t="shared" ref="O164:O184" si="28">M164+N164</f>
        <v>161226427.35537118</v>
      </c>
      <c r="P164" s="39">
        <f t="shared" si="24"/>
        <v>4.0986516530912898E-2</v>
      </c>
      <c r="Q164" s="38">
        <v>157172984.65583029</v>
      </c>
      <c r="R164" s="38">
        <v>4271341.7714570034</v>
      </c>
      <c r="S164" s="38">
        <f t="shared" ref="S164:S184" si="29">Q164+R164</f>
        <v>161444326.42728731</v>
      </c>
      <c r="T164" s="39">
        <f t="shared" si="25"/>
        <v>4.2393419850362601E-2</v>
      </c>
    </row>
    <row r="165" spans="1:20" ht="20.25" customHeight="1" x14ac:dyDescent="0.2">
      <c r="A165" s="36" t="s">
        <v>203</v>
      </c>
      <c r="B165" s="37">
        <v>894</v>
      </c>
      <c r="C165" s="36" t="s">
        <v>213</v>
      </c>
      <c r="D165" s="38">
        <v>101501793.55275807</v>
      </c>
      <c r="E165" s="38">
        <v>623021.55420462741</v>
      </c>
      <c r="F165" s="38">
        <v>3834930.9999999995</v>
      </c>
      <c r="G165" s="38">
        <v>65824.422289306196</v>
      </c>
      <c r="H165" s="38">
        <f t="shared" si="26"/>
        <v>106025570.52925201</v>
      </c>
      <c r="I165" s="38">
        <v>104354780.91158491</v>
      </c>
      <c r="J165" s="38">
        <v>4583564.3759577405</v>
      </c>
      <c r="K165" s="38">
        <f t="shared" si="27"/>
        <v>108938345.28754266</v>
      </c>
      <c r="L165" s="39">
        <f t="shared" si="23"/>
        <v>2.7472379952787174E-2</v>
      </c>
      <c r="M165" s="38">
        <v>107287676.68997797</v>
      </c>
      <c r="N165" s="38">
        <v>4645641.6030532522</v>
      </c>
      <c r="O165" s="38">
        <f t="shared" si="28"/>
        <v>111933318.29303123</v>
      </c>
      <c r="P165" s="39">
        <f t="shared" si="24"/>
        <v>5.572002804879328E-2</v>
      </c>
      <c r="Q165" s="38">
        <v>108758895.226156</v>
      </c>
      <c r="R165" s="38">
        <v>4645641.6030532513</v>
      </c>
      <c r="S165" s="38">
        <f t="shared" si="29"/>
        <v>113404536.82920925</v>
      </c>
      <c r="T165" s="39">
        <f t="shared" si="25"/>
        <v>6.9596100856834431E-2</v>
      </c>
    </row>
    <row r="166" spans="1:20" ht="20.25" customHeight="1" x14ac:dyDescent="0.2">
      <c r="A166" s="36" t="s">
        <v>203</v>
      </c>
      <c r="B166" s="37">
        <v>335</v>
      </c>
      <c r="C166" s="36" t="s">
        <v>214</v>
      </c>
      <c r="D166" s="38">
        <v>196422892.60970885</v>
      </c>
      <c r="E166" s="38">
        <v>385653.35488641483</v>
      </c>
      <c r="F166" s="38">
        <v>1789596.1960000002</v>
      </c>
      <c r="G166" s="38">
        <v>0</v>
      </c>
      <c r="H166" s="38">
        <f t="shared" si="26"/>
        <v>198598142.16059527</v>
      </c>
      <c r="I166" s="38">
        <v>199140943.39359105</v>
      </c>
      <c r="J166" s="38">
        <v>2175249.5508864149</v>
      </c>
      <c r="K166" s="38">
        <f t="shared" si="27"/>
        <v>201316192.94447747</v>
      </c>
      <c r="L166" s="39">
        <f t="shared" si="23"/>
        <v>1.3686184343478125E-2</v>
      </c>
      <c r="M166" s="38">
        <v>200291566.33088225</v>
      </c>
      <c r="N166" s="38">
        <v>2175249.5508864149</v>
      </c>
      <c r="O166" s="38">
        <f t="shared" si="28"/>
        <v>202466815.88176867</v>
      </c>
      <c r="P166" s="39">
        <f t="shared" si="24"/>
        <v>1.9479908921026245E-2</v>
      </c>
      <c r="Q166" s="38">
        <v>200390352.07834464</v>
      </c>
      <c r="R166" s="38">
        <v>2175249.5508864149</v>
      </c>
      <c r="S166" s="38">
        <f t="shared" si="29"/>
        <v>202565601.62923107</v>
      </c>
      <c r="T166" s="39">
        <f t="shared" si="25"/>
        <v>1.997732418577991E-2</v>
      </c>
    </row>
    <row r="167" spans="1:20" ht="20.25" customHeight="1" x14ac:dyDescent="0.2">
      <c r="A167" s="36" t="s">
        <v>203</v>
      </c>
      <c r="B167" s="37">
        <v>937</v>
      </c>
      <c r="C167" s="36" t="s">
        <v>215</v>
      </c>
      <c r="D167" s="38">
        <v>298893000.00968093</v>
      </c>
      <c r="E167" s="38">
        <v>2057043.7112232901</v>
      </c>
      <c r="F167" s="38">
        <v>3602655</v>
      </c>
      <c r="G167" s="38">
        <v>0</v>
      </c>
      <c r="H167" s="38">
        <f t="shared" si="26"/>
        <v>304552698.72090423</v>
      </c>
      <c r="I167" s="38">
        <v>305202289.28897619</v>
      </c>
      <c r="J167" s="38">
        <v>5659698.7112232903</v>
      </c>
      <c r="K167" s="38">
        <f t="shared" si="27"/>
        <v>310861988.0001995</v>
      </c>
      <c r="L167" s="39">
        <f t="shared" si="23"/>
        <v>2.0716576493308825E-2</v>
      </c>
      <c r="M167" s="38">
        <v>309195895.495507</v>
      </c>
      <c r="N167" s="38">
        <v>5659698.7112232903</v>
      </c>
      <c r="O167" s="38">
        <f t="shared" si="28"/>
        <v>314855594.20673031</v>
      </c>
      <c r="P167" s="39">
        <f t="shared" si="24"/>
        <v>3.3829598388381843E-2</v>
      </c>
      <c r="Q167" s="38">
        <v>310440776.66179407</v>
      </c>
      <c r="R167" s="38">
        <v>5659698.7112232903</v>
      </c>
      <c r="S167" s="38">
        <f t="shared" si="29"/>
        <v>316100475.37301737</v>
      </c>
      <c r="T167" s="39">
        <f t="shared" si="25"/>
        <v>3.7917170659176103E-2</v>
      </c>
    </row>
    <row r="168" spans="1:20" ht="20.25" customHeight="1" x14ac:dyDescent="0.2">
      <c r="A168" s="36" t="s">
        <v>203</v>
      </c>
      <c r="B168" s="37">
        <v>336</v>
      </c>
      <c r="C168" s="36" t="s">
        <v>216</v>
      </c>
      <c r="D168" s="38">
        <v>166908093.45160943</v>
      </c>
      <c r="E168" s="38">
        <v>1309226.6301554991</v>
      </c>
      <c r="F168" s="38">
        <v>4871321</v>
      </c>
      <c r="G168" s="38">
        <v>0</v>
      </c>
      <c r="H168" s="38">
        <f t="shared" si="26"/>
        <v>173088641.08176494</v>
      </c>
      <c r="I168" s="38">
        <v>170222327.34541422</v>
      </c>
      <c r="J168" s="38">
        <v>6292075.6270915391</v>
      </c>
      <c r="K168" s="38">
        <f t="shared" si="27"/>
        <v>176514402.97250575</v>
      </c>
      <c r="L168" s="39">
        <f t="shared" si="23"/>
        <v>1.9791950929480828E-2</v>
      </c>
      <c r="M168" s="38">
        <v>172633698.57883981</v>
      </c>
      <c r="N168" s="38">
        <v>6407875.0907811616</v>
      </c>
      <c r="O168" s="38">
        <f t="shared" si="28"/>
        <v>179041573.66962096</v>
      </c>
      <c r="P168" s="39">
        <f t="shared" si="24"/>
        <v>3.4392393115178166E-2</v>
      </c>
      <c r="Q168" s="38">
        <v>174590099.62432352</v>
      </c>
      <c r="R168" s="38">
        <v>6407875.0907811616</v>
      </c>
      <c r="S168" s="38">
        <f t="shared" si="29"/>
        <v>180997974.71510467</v>
      </c>
      <c r="T168" s="39">
        <f t="shared" si="25"/>
        <v>4.5695278349336954E-2</v>
      </c>
    </row>
    <row r="169" spans="1:20" ht="20.25" customHeight="1" x14ac:dyDescent="0.2">
      <c r="A169" s="36" t="s">
        <v>203</v>
      </c>
      <c r="B169" s="37">
        <v>885</v>
      </c>
      <c r="C169" s="36" t="s">
        <v>217</v>
      </c>
      <c r="D169" s="38">
        <v>296710513.46169531</v>
      </c>
      <c r="E169" s="38">
        <v>700000</v>
      </c>
      <c r="F169" s="38">
        <v>7158100.8400000008</v>
      </c>
      <c r="G169" s="38">
        <v>0</v>
      </c>
      <c r="H169" s="38">
        <f t="shared" si="26"/>
        <v>304568614.30169529</v>
      </c>
      <c r="I169" s="38">
        <v>303894169.80758053</v>
      </c>
      <c r="J169" s="38">
        <v>7946135.7691459227</v>
      </c>
      <c r="K169" s="38">
        <f t="shared" si="27"/>
        <v>311840305.57672644</v>
      </c>
      <c r="L169" s="39">
        <f t="shared" si="23"/>
        <v>2.3875379581390632E-2</v>
      </c>
      <c r="M169" s="38">
        <v>307734660.83327711</v>
      </c>
      <c r="N169" s="38">
        <v>8037542.3922461104</v>
      </c>
      <c r="O169" s="38">
        <f t="shared" si="28"/>
        <v>315772203.22552323</v>
      </c>
      <c r="P169" s="39">
        <f t="shared" si="24"/>
        <v>3.6785106533433032E-2</v>
      </c>
      <c r="Q169" s="38">
        <v>308376810.28687954</v>
      </c>
      <c r="R169" s="38">
        <v>8037542.3922461104</v>
      </c>
      <c r="S169" s="38">
        <f t="shared" si="29"/>
        <v>316414352.67912567</v>
      </c>
      <c r="T169" s="39">
        <f t="shared" si="25"/>
        <v>3.8893496641437819E-2</v>
      </c>
    </row>
    <row r="170" spans="1:20" ht="20.25" customHeight="1" x14ac:dyDescent="0.2">
      <c r="A170" s="36" t="s">
        <v>218</v>
      </c>
      <c r="B170" s="37">
        <v>370</v>
      </c>
      <c r="C170" s="36" t="s">
        <v>219</v>
      </c>
      <c r="D170" s="38">
        <v>125658522.79742463</v>
      </c>
      <c r="E170" s="38">
        <v>400000</v>
      </c>
      <c r="F170" s="38">
        <v>9899895.6900000013</v>
      </c>
      <c r="G170" s="38">
        <v>0</v>
      </c>
      <c r="H170" s="38">
        <f t="shared" si="26"/>
        <v>135958418.48742464</v>
      </c>
      <c r="I170" s="38">
        <v>130379468.99944806</v>
      </c>
      <c r="J170" s="38">
        <v>10570572.940095749</v>
      </c>
      <c r="K170" s="38">
        <f t="shared" si="27"/>
        <v>140950041.93954381</v>
      </c>
      <c r="L170" s="39">
        <f t="shared" si="23"/>
        <v>3.6714338896056464E-2</v>
      </c>
      <c r="M170" s="38">
        <v>133643162.81879275</v>
      </c>
      <c r="N170" s="38">
        <v>10851616.994101714</v>
      </c>
      <c r="O170" s="38">
        <f t="shared" si="28"/>
        <v>144494779.81289446</v>
      </c>
      <c r="P170" s="39">
        <f t="shared" si="24"/>
        <v>6.2786559452803425E-2</v>
      </c>
      <c r="Q170" s="38">
        <v>137394736.38805178</v>
      </c>
      <c r="R170" s="38">
        <v>10851616.994101714</v>
      </c>
      <c r="S170" s="38">
        <f t="shared" si="29"/>
        <v>148246353.38215348</v>
      </c>
      <c r="T170" s="39">
        <f t="shared" si="25"/>
        <v>9.038009585162543E-2</v>
      </c>
    </row>
    <row r="171" spans="1:20" ht="20.25" customHeight="1" x14ac:dyDescent="0.2">
      <c r="A171" s="36" t="s">
        <v>218</v>
      </c>
      <c r="B171" s="37">
        <v>380</v>
      </c>
      <c r="C171" s="36" t="s">
        <v>220</v>
      </c>
      <c r="D171" s="38">
        <v>391959122.57099265</v>
      </c>
      <c r="E171" s="38">
        <v>3284456.7305081566</v>
      </c>
      <c r="F171" s="38">
        <v>10996964.366250038</v>
      </c>
      <c r="G171" s="38">
        <v>553066.79781182914</v>
      </c>
      <c r="H171" s="38">
        <f t="shared" si="26"/>
        <v>406793610.46556264</v>
      </c>
      <c r="I171" s="38">
        <v>396288583.19051361</v>
      </c>
      <c r="J171" s="38">
        <v>15060277.260707745</v>
      </c>
      <c r="K171" s="38">
        <f t="shared" si="27"/>
        <v>411348860.45122135</v>
      </c>
      <c r="L171" s="39">
        <f t="shared" si="23"/>
        <v>1.1197938877273383E-2</v>
      </c>
      <c r="M171" s="38">
        <v>397978401.63207942</v>
      </c>
      <c r="N171" s="38">
        <v>15294714.247149479</v>
      </c>
      <c r="O171" s="38">
        <f t="shared" si="28"/>
        <v>413273115.87922889</v>
      </c>
      <c r="P171" s="39">
        <f t="shared" si="24"/>
        <v>1.5928237924510702E-2</v>
      </c>
      <c r="Q171" s="38">
        <v>398021445.62811732</v>
      </c>
      <c r="R171" s="38">
        <v>15294714.247149477</v>
      </c>
      <c r="S171" s="38">
        <f t="shared" si="29"/>
        <v>413316159.87526679</v>
      </c>
      <c r="T171" s="39">
        <f t="shared" si="25"/>
        <v>1.6034050786194243E-2</v>
      </c>
    </row>
    <row r="172" spans="1:20" ht="20.25" customHeight="1" x14ac:dyDescent="0.2">
      <c r="A172" s="36" t="s">
        <v>218</v>
      </c>
      <c r="B172" s="37">
        <v>381</v>
      </c>
      <c r="C172" s="36" t="s">
        <v>221</v>
      </c>
      <c r="D172" s="38">
        <v>139570781.84906358</v>
      </c>
      <c r="E172" s="38">
        <v>338117.20507650409</v>
      </c>
      <c r="F172" s="38">
        <v>2663992.36</v>
      </c>
      <c r="G172" s="38">
        <v>0</v>
      </c>
      <c r="H172" s="38">
        <f t="shared" si="26"/>
        <v>142572891.41414011</v>
      </c>
      <c r="I172" s="38">
        <v>142650507.36687893</v>
      </c>
      <c r="J172" s="38">
        <v>3034472.2556165271</v>
      </c>
      <c r="K172" s="38">
        <f t="shared" si="27"/>
        <v>145684979.62249544</v>
      </c>
      <c r="L172" s="39">
        <f t="shared" si="23"/>
        <v>2.182805004154309E-2</v>
      </c>
      <c r="M172" s="38">
        <v>144400462.69269049</v>
      </c>
      <c r="N172" s="38">
        <v>3068074.4210910588</v>
      </c>
      <c r="O172" s="38">
        <f t="shared" si="28"/>
        <v>147468537.11378154</v>
      </c>
      <c r="P172" s="39">
        <f t="shared" si="24"/>
        <v>3.4337843969375337E-2</v>
      </c>
      <c r="Q172" s="38">
        <v>144548953.28320578</v>
      </c>
      <c r="R172" s="38">
        <v>3068074.4210910588</v>
      </c>
      <c r="S172" s="38">
        <f t="shared" si="29"/>
        <v>147617027.70429683</v>
      </c>
      <c r="T172" s="39">
        <f t="shared" si="25"/>
        <v>3.5379350451024472E-2</v>
      </c>
    </row>
    <row r="173" spans="1:20" ht="20.25" customHeight="1" x14ac:dyDescent="0.2">
      <c r="A173" s="36" t="s">
        <v>218</v>
      </c>
      <c r="B173" s="37">
        <v>371</v>
      </c>
      <c r="C173" s="36" t="s">
        <v>222</v>
      </c>
      <c r="D173" s="38">
        <v>181091966.78417987</v>
      </c>
      <c r="E173" s="38">
        <v>742972.38352004252</v>
      </c>
      <c r="F173" s="38">
        <v>4740444</v>
      </c>
      <c r="G173" s="38">
        <v>0</v>
      </c>
      <c r="H173" s="38">
        <f t="shared" si="26"/>
        <v>186575383.1676999</v>
      </c>
      <c r="I173" s="38">
        <v>184332758.9037624</v>
      </c>
      <c r="J173" s="38">
        <v>5570965.8664767649</v>
      </c>
      <c r="K173" s="38">
        <f t="shared" si="27"/>
        <v>189903724.77023917</v>
      </c>
      <c r="L173" s="39">
        <f t="shared" si="23"/>
        <v>1.7839125108737752E-2</v>
      </c>
      <c r="M173" s="38">
        <v>186388293.33211976</v>
      </c>
      <c r="N173" s="38">
        <v>5661868.4510404076</v>
      </c>
      <c r="O173" s="38">
        <f t="shared" si="28"/>
        <v>192050161.78316018</v>
      </c>
      <c r="P173" s="39">
        <f t="shared" si="24"/>
        <v>2.9343520685895408E-2</v>
      </c>
      <c r="Q173" s="38">
        <v>187668120.2766605</v>
      </c>
      <c r="R173" s="38">
        <v>5661868.4510404076</v>
      </c>
      <c r="S173" s="38">
        <f t="shared" si="29"/>
        <v>193329988.72770092</v>
      </c>
      <c r="T173" s="39">
        <f t="shared" si="25"/>
        <v>3.620309091864371E-2</v>
      </c>
    </row>
    <row r="174" spans="1:20" ht="20.25" customHeight="1" x14ac:dyDescent="0.2">
      <c r="A174" s="36" t="s">
        <v>218</v>
      </c>
      <c r="B174" s="37">
        <v>811</v>
      </c>
      <c r="C174" s="36" t="s">
        <v>223</v>
      </c>
      <c r="D174" s="38">
        <v>169852274.08486059</v>
      </c>
      <c r="E174" s="38">
        <v>721128.67472138139</v>
      </c>
      <c r="F174" s="38">
        <v>4708601</v>
      </c>
      <c r="G174" s="38">
        <v>0</v>
      </c>
      <c r="H174" s="38">
        <f t="shared" si="26"/>
        <v>175282003.75958198</v>
      </c>
      <c r="I174" s="38">
        <v>174702932.70335054</v>
      </c>
      <c r="J174" s="38">
        <v>5469449.4755639704</v>
      </c>
      <c r="K174" s="38">
        <f t="shared" si="27"/>
        <v>180172382.17891452</v>
      </c>
      <c r="L174" s="39">
        <f t="shared" si="23"/>
        <v>2.7900059985851211E-2</v>
      </c>
      <c r="M174" s="38">
        <v>178611497.84775722</v>
      </c>
      <c r="N174" s="38">
        <v>5510690.5250025997</v>
      </c>
      <c r="O174" s="38">
        <f t="shared" si="28"/>
        <v>184122188.37275982</v>
      </c>
      <c r="P174" s="39">
        <f t="shared" si="24"/>
        <v>5.0434068664020337E-2</v>
      </c>
      <c r="Q174" s="38">
        <v>179179138.28763407</v>
      </c>
      <c r="R174" s="38">
        <v>5510690.5250025997</v>
      </c>
      <c r="S174" s="38">
        <f t="shared" si="29"/>
        <v>184689828.81263667</v>
      </c>
      <c r="T174" s="39">
        <f t="shared" si="25"/>
        <v>5.3672509734419283E-2</v>
      </c>
    </row>
    <row r="175" spans="1:20" ht="20.25" customHeight="1" x14ac:dyDescent="0.2">
      <c r="A175" s="36" t="s">
        <v>218</v>
      </c>
      <c r="B175" s="37">
        <v>810</v>
      </c>
      <c r="C175" s="36" t="s">
        <v>224</v>
      </c>
      <c r="D175" s="38">
        <v>158719256.20217231</v>
      </c>
      <c r="E175" s="38">
        <v>2207631.7730894773</v>
      </c>
      <c r="F175" s="38">
        <v>3983933.9160000002</v>
      </c>
      <c r="G175" s="38">
        <v>31232.287668036868</v>
      </c>
      <c r="H175" s="38">
        <f t="shared" si="26"/>
        <v>164942054.17892984</v>
      </c>
      <c r="I175" s="38">
        <v>162007280.55024558</v>
      </c>
      <c r="J175" s="38">
        <v>6322341.9710125886</v>
      </c>
      <c r="K175" s="38">
        <f t="shared" si="27"/>
        <v>168329622.52125818</v>
      </c>
      <c r="L175" s="39">
        <f t="shared" si="23"/>
        <v>2.0537929875988459E-2</v>
      </c>
      <c r="M175" s="38">
        <v>164481911.75963002</v>
      </c>
      <c r="N175" s="38">
        <v>6425698.4506853223</v>
      </c>
      <c r="O175" s="38">
        <f t="shared" si="28"/>
        <v>170907610.21031535</v>
      </c>
      <c r="P175" s="39">
        <f t="shared" si="24"/>
        <v>3.6167586617504188E-2</v>
      </c>
      <c r="Q175" s="38">
        <v>165784146.92758861</v>
      </c>
      <c r="R175" s="38">
        <v>6425698.4506853232</v>
      </c>
      <c r="S175" s="38">
        <f t="shared" si="29"/>
        <v>172209845.37827393</v>
      </c>
      <c r="T175" s="39">
        <f t="shared" si="25"/>
        <v>4.4062693626089944E-2</v>
      </c>
    </row>
    <row r="176" spans="1:20" ht="20.25" customHeight="1" x14ac:dyDescent="0.2">
      <c r="A176" s="36" t="s">
        <v>218</v>
      </c>
      <c r="B176" s="37">
        <v>382</v>
      </c>
      <c r="C176" s="36" t="s">
        <v>225</v>
      </c>
      <c r="D176" s="38">
        <v>278047605.67800272</v>
      </c>
      <c r="E176" s="38">
        <v>1066106.3822694418</v>
      </c>
      <c r="F176" s="38">
        <v>3331151.33</v>
      </c>
      <c r="G176" s="38">
        <v>0</v>
      </c>
      <c r="H176" s="38">
        <f t="shared" si="26"/>
        <v>282444863.39027214</v>
      </c>
      <c r="I176" s="38">
        <v>279724313.93941975</v>
      </c>
      <c r="J176" s="38">
        <v>4400510.4889833443</v>
      </c>
      <c r="K176" s="38">
        <f t="shared" si="27"/>
        <v>284124824.42840308</v>
      </c>
      <c r="L176" s="39">
        <f t="shared" si="23"/>
        <v>5.9479256162278116E-3</v>
      </c>
      <c r="M176" s="38">
        <v>281064990.1160416</v>
      </c>
      <c r="N176" s="38">
        <v>4403887.8454258535</v>
      </c>
      <c r="O176" s="38">
        <f t="shared" si="28"/>
        <v>285468877.96146744</v>
      </c>
      <c r="P176" s="39">
        <f t="shared" si="24"/>
        <v>1.0706565999810236E-2</v>
      </c>
      <c r="Q176" s="38">
        <v>281078959.49581808</v>
      </c>
      <c r="R176" s="38">
        <v>4403887.8454258535</v>
      </c>
      <c r="S176" s="38">
        <f t="shared" si="29"/>
        <v>285482847.34124392</v>
      </c>
      <c r="T176" s="39">
        <f t="shared" si="25"/>
        <v>1.0756024784823293E-2</v>
      </c>
    </row>
    <row r="177" spans="1:20" ht="20.25" customHeight="1" x14ac:dyDescent="0.2">
      <c r="A177" s="36" t="s">
        <v>218</v>
      </c>
      <c r="B177" s="37">
        <v>383</v>
      </c>
      <c r="C177" s="36" t="s">
        <v>226</v>
      </c>
      <c r="D177" s="38">
        <v>456490192.23508239</v>
      </c>
      <c r="E177" s="38">
        <v>5442394.4080712767</v>
      </c>
      <c r="F177" s="38">
        <v>13709455.982020527</v>
      </c>
      <c r="G177" s="38">
        <v>254074.42304063929</v>
      </c>
      <c r="H177" s="38">
        <f t="shared" si="26"/>
        <v>475896117.04821479</v>
      </c>
      <c r="I177" s="38">
        <v>466904692.21128273</v>
      </c>
      <c r="J177" s="38">
        <v>19686684.384392787</v>
      </c>
      <c r="K177" s="38">
        <f t="shared" si="27"/>
        <v>486591376.59567553</v>
      </c>
      <c r="L177" s="39">
        <f t="shared" si="23"/>
        <v>2.247393740843906E-2</v>
      </c>
      <c r="M177" s="38">
        <v>472968528.58789372</v>
      </c>
      <c r="N177" s="38">
        <v>19978196.90744403</v>
      </c>
      <c r="O177" s="38">
        <f t="shared" si="28"/>
        <v>492946725.49533772</v>
      </c>
      <c r="P177" s="39">
        <f t="shared" si="24"/>
        <v>3.5828425230448824E-2</v>
      </c>
      <c r="Q177" s="38">
        <v>474695021.53820407</v>
      </c>
      <c r="R177" s="38">
        <v>19978196.90744403</v>
      </c>
      <c r="S177" s="38">
        <f t="shared" si="29"/>
        <v>494673218.44564807</v>
      </c>
      <c r="T177" s="39">
        <f t="shared" si="25"/>
        <v>3.9456303013985172E-2</v>
      </c>
    </row>
    <row r="178" spans="1:20" ht="20.25" customHeight="1" x14ac:dyDescent="0.2">
      <c r="A178" s="36" t="s">
        <v>218</v>
      </c>
      <c r="B178" s="37">
        <v>812</v>
      </c>
      <c r="C178" s="36" t="s">
        <v>227</v>
      </c>
      <c r="D178" s="38">
        <v>98275757.001832753</v>
      </c>
      <c r="E178" s="38">
        <v>100000</v>
      </c>
      <c r="F178" s="38">
        <v>612295</v>
      </c>
      <c r="G178" s="38">
        <v>0</v>
      </c>
      <c r="H178" s="38">
        <f t="shared" si="26"/>
        <v>98988052.001832753</v>
      </c>
      <c r="I178" s="38">
        <v>99210702.834293664</v>
      </c>
      <c r="J178" s="38">
        <v>712295</v>
      </c>
      <c r="K178" s="38">
        <f t="shared" si="27"/>
        <v>99922997.834293664</v>
      </c>
      <c r="L178" s="39">
        <f t="shared" si="23"/>
        <v>9.4450371893730622E-3</v>
      </c>
      <c r="M178" s="38">
        <v>99595747.777092159</v>
      </c>
      <c r="N178" s="38">
        <v>712295</v>
      </c>
      <c r="O178" s="38">
        <f t="shared" si="28"/>
        <v>100308042.77709216</v>
      </c>
      <c r="P178" s="39">
        <f t="shared" si="24"/>
        <v>1.3334849495118428E-2</v>
      </c>
      <c r="Q178" s="38">
        <v>99597766.691156551</v>
      </c>
      <c r="R178" s="38">
        <v>712295</v>
      </c>
      <c r="S178" s="38">
        <f t="shared" si="29"/>
        <v>100310061.69115655</v>
      </c>
      <c r="T178" s="39">
        <f t="shared" si="25"/>
        <v>1.3355245027948603E-2</v>
      </c>
    </row>
    <row r="179" spans="1:20" ht="20.25" customHeight="1" x14ac:dyDescent="0.2">
      <c r="A179" s="36" t="s">
        <v>218</v>
      </c>
      <c r="B179" s="37">
        <v>813</v>
      </c>
      <c r="C179" s="36" t="s">
        <v>228</v>
      </c>
      <c r="D179" s="38">
        <v>98571850.163803086</v>
      </c>
      <c r="E179" s="38">
        <v>0</v>
      </c>
      <c r="F179" s="38">
        <v>1669987.4999999995</v>
      </c>
      <c r="G179" s="38">
        <v>209699.99999999965</v>
      </c>
      <c r="H179" s="38">
        <f t="shared" si="26"/>
        <v>100451537.66380309</v>
      </c>
      <c r="I179" s="38">
        <v>100088142.8500139</v>
      </c>
      <c r="J179" s="38">
        <v>1879687.4999999991</v>
      </c>
      <c r="K179" s="38">
        <f t="shared" si="27"/>
        <v>101967830.3500139</v>
      </c>
      <c r="L179" s="39">
        <f t="shared" si="23"/>
        <v>1.5094768297978955E-2</v>
      </c>
      <c r="M179" s="38">
        <v>101016014.45218259</v>
      </c>
      <c r="N179" s="38">
        <v>1879687.4999999991</v>
      </c>
      <c r="O179" s="38">
        <f t="shared" si="28"/>
        <v>102895701.95218259</v>
      </c>
      <c r="P179" s="39">
        <f t="shared" si="24"/>
        <v>2.4331775752002738E-2</v>
      </c>
      <c r="Q179" s="38">
        <v>101396585.44709834</v>
      </c>
      <c r="R179" s="38">
        <v>1879687.4999999991</v>
      </c>
      <c r="S179" s="38">
        <f t="shared" si="29"/>
        <v>103276272.94709834</v>
      </c>
      <c r="T179" s="39">
        <f t="shared" si="25"/>
        <v>2.8120378731774531E-2</v>
      </c>
    </row>
    <row r="180" spans="1:20" ht="20.25" customHeight="1" x14ac:dyDescent="0.2">
      <c r="A180" s="36" t="s">
        <v>218</v>
      </c>
      <c r="B180" s="37">
        <v>815</v>
      </c>
      <c r="C180" s="36" t="s">
        <v>229</v>
      </c>
      <c r="D180" s="38">
        <v>316329443.17195517</v>
      </c>
      <c r="E180" s="38">
        <v>688539.38503442588</v>
      </c>
      <c r="F180" s="38">
        <v>6613984.8999999994</v>
      </c>
      <c r="G180" s="38">
        <v>796629.33799999778</v>
      </c>
      <c r="H180" s="38">
        <f t="shared" si="26"/>
        <v>324428596.79498959</v>
      </c>
      <c r="I180" s="38">
        <v>323396509.11340141</v>
      </c>
      <c r="J180" s="38">
        <v>8108500.616523508</v>
      </c>
      <c r="K180" s="38">
        <f t="shared" si="27"/>
        <v>331505009.72992492</v>
      </c>
      <c r="L180" s="39">
        <f t="shared" si="23"/>
        <v>2.1811927200138248E-2</v>
      </c>
      <c r="M180" s="38">
        <v>328041108.85000002</v>
      </c>
      <c r="N180" s="38">
        <v>8118205.5952094169</v>
      </c>
      <c r="O180" s="38">
        <f t="shared" si="28"/>
        <v>336159314.44520944</v>
      </c>
      <c r="P180" s="39">
        <f t="shared" si="24"/>
        <v>3.6158087684337703E-2</v>
      </c>
      <c r="Q180" s="38">
        <v>330719584.49828696</v>
      </c>
      <c r="R180" s="38">
        <v>8118205.5952094169</v>
      </c>
      <c r="S180" s="38">
        <f t="shared" si="29"/>
        <v>338837790.09349638</v>
      </c>
      <c r="T180" s="39">
        <f t="shared" si="25"/>
        <v>4.441406657999436E-2</v>
      </c>
    </row>
    <row r="181" spans="1:20" ht="20.25" customHeight="1" x14ac:dyDescent="0.2">
      <c r="A181" s="36" t="s">
        <v>218</v>
      </c>
      <c r="B181" s="37">
        <v>372</v>
      </c>
      <c r="C181" s="36" t="s">
        <v>230</v>
      </c>
      <c r="D181" s="38">
        <v>176292114.14894727</v>
      </c>
      <c r="E181" s="38">
        <v>677984.76050517266</v>
      </c>
      <c r="F181" s="38">
        <v>5453221</v>
      </c>
      <c r="G181" s="38">
        <v>59184.754098360652</v>
      </c>
      <c r="H181" s="38">
        <f t="shared" si="26"/>
        <v>182482504.66355079</v>
      </c>
      <c r="I181" s="38">
        <v>178477595.45334679</v>
      </c>
      <c r="J181" s="38">
        <v>6344230.6524817403</v>
      </c>
      <c r="K181" s="38">
        <f t="shared" si="27"/>
        <v>184821826.10582852</v>
      </c>
      <c r="L181" s="39">
        <f t="shared" si="23"/>
        <v>1.2819428616408057E-2</v>
      </c>
      <c r="M181" s="38">
        <v>180152913.96350011</v>
      </c>
      <c r="N181" s="38">
        <v>6503962.7910446748</v>
      </c>
      <c r="O181" s="38">
        <f t="shared" si="28"/>
        <v>186656876.75454479</v>
      </c>
      <c r="P181" s="39">
        <f t="shared" si="24"/>
        <v>2.2875464684630531E-2</v>
      </c>
      <c r="Q181" s="38">
        <v>181221981.38541466</v>
      </c>
      <c r="R181" s="38">
        <v>6503962.7910446748</v>
      </c>
      <c r="S181" s="38">
        <f t="shared" si="29"/>
        <v>187725944.17645934</v>
      </c>
      <c r="T181" s="39">
        <f t="shared" si="25"/>
        <v>2.8733929987294182E-2</v>
      </c>
    </row>
    <row r="182" spans="1:20" ht="20.25" customHeight="1" x14ac:dyDescent="0.2">
      <c r="A182" s="36" t="s">
        <v>218</v>
      </c>
      <c r="B182" s="37">
        <v>373</v>
      </c>
      <c r="C182" s="36" t="s">
        <v>231</v>
      </c>
      <c r="D182" s="38">
        <v>296142091.01841676</v>
      </c>
      <c r="E182" s="38">
        <v>3430206.4149697847</v>
      </c>
      <c r="F182" s="38">
        <v>9862024.6717308015</v>
      </c>
      <c r="G182" s="38">
        <v>186947.64855423223</v>
      </c>
      <c r="H182" s="38">
        <f t="shared" si="26"/>
        <v>309621269.75367159</v>
      </c>
      <c r="I182" s="38">
        <v>304217550.29191285</v>
      </c>
      <c r="J182" s="38">
        <v>13704253.389335575</v>
      </c>
      <c r="K182" s="38">
        <f t="shared" si="27"/>
        <v>317921803.68124843</v>
      </c>
      <c r="L182" s="39">
        <f t="shared" si="23"/>
        <v>2.6808668326244511E-2</v>
      </c>
      <c r="M182" s="38">
        <v>310474218.94042909</v>
      </c>
      <c r="N182" s="38">
        <v>13937948.290604407</v>
      </c>
      <c r="O182" s="38">
        <f t="shared" si="28"/>
        <v>324412167.2310335</v>
      </c>
      <c r="P182" s="39">
        <f t="shared" si="24"/>
        <v>4.7770934758872619E-2</v>
      </c>
      <c r="Q182" s="38">
        <v>316073892.63778555</v>
      </c>
      <c r="R182" s="38">
        <v>13937948.290604407</v>
      </c>
      <c r="S182" s="38">
        <f t="shared" si="29"/>
        <v>330011840.92838997</v>
      </c>
      <c r="T182" s="39">
        <f t="shared" si="25"/>
        <v>6.5856493615379597E-2</v>
      </c>
    </row>
    <row r="183" spans="1:20" ht="20.25" customHeight="1" x14ac:dyDescent="0.2">
      <c r="A183" s="36" t="s">
        <v>218</v>
      </c>
      <c r="B183" s="37">
        <v>384</v>
      </c>
      <c r="C183" s="36" t="s">
        <v>232</v>
      </c>
      <c r="D183" s="38">
        <v>205801748.64431688</v>
      </c>
      <c r="E183" s="38">
        <v>450000</v>
      </c>
      <c r="F183" s="38">
        <v>1608098.1422000001</v>
      </c>
      <c r="G183" s="38">
        <v>0</v>
      </c>
      <c r="H183" s="38">
        <f t="shared" si="26"/>
        <v>207859846.78651688</v>
      </c>
      <c r="I183" s="38">
        <v>207492717.24707997</v>
      </c>
      <c r="J183" s="38">
        <v>2058098.1422000001</v>
      </c>
      <c r="K183" s="38">
        <f t="shared" si="27"/>
        <v>209550815.38927996</v>
      </c>
      <c r="L183" s="39">
        <f t="shared" si="23"/>
        <v>8.1351383102856722E-3</v>
      </c>
      <c r="M183" s="38">
        <v>208176269.97964218</v>
      </c>
      <c r="N183" s="38">
        <v>2058098.1422000001</v>
      </c>
      <c r="O183" s="38">
        <f t="shared" si="28"/>
        <v>210234368.12184218</v>
      </c>
      <c r="P183" s="39">
        <f t="shared" si="24"/>
        <v>1.1423665378547332E-2</v>
      </c>
      <c r="Q183" s="38">
        <v>208176269.97964215</v>
      </c>
      <c r="R183" s="38">
        <v>2058098.1422000001</v>
      </c>
      <c r="S183" s="38">
        <f t="shared" si="29"/>
        <v>210234368.12184215</v>
      </c>
      <c r="T183" s="39">
        <f t="shared" si="25"/>
        <v>1.1423665378547332E-2</v>
      </c>
    </row>
    <row r="184" spans="1:20" ht="20.25" customHeight="1" x14ac:dyDescent="0.2">
      <c r="A184" s="36" t="s">
        <v>218</v>
      </c>
      <c r="B184" s="37">
        <v>816</v>
      </c>
      <c r="C184" s="36" t="s">
        <v>233</v>
      </c>
      <c r="D184" s="38">
        <v>85607184.012015358</v>
      </c>
      <c r="E184" s="38">
        <v>800000</v>
      </c>
      <c r="F184" s="38">
        <v>2630614.8050258174</v>
      </c>
      <c r="G184" s="38">
        <v>51777.086283346449</v>
      </c>
      <c r="H184" s="38">
        <f>D184+E184+F184+G184</f>
        <v>89089575.903324515</v>
      </c>
      <c r="I184" s="38">
        <v>89335587.374596998</v>
      </c>
      <c r="J184" s="38">
        <v>3508121.145873188</v>
      </c>
      <c r="K184" s="38">
        <f t="shared" si="27"/>
        <v>92843708.520470187</v>
      </c>
      <c r="L184" s="39">
        <f t="shared" si="23"/>
        <v>4.2138853834251755E-2</v>
      </c>
      <c r="M184" s="38">
        <v>92589122.685699806</v>
      </c>
      <c r="N184" s="38">
        <v>3534835.818076585</v>
      </c>
      <c r="O184" s="38">
        <f t="shared" si="28"/>
        <v>96123958.503776386</v>
      </c>
      <c r="P184" s="39">
        <f t="shared" si="24"/>
        <v>7.8958537282579844E-2</v>
      </c>
      <c r="Q184" s="38">
        <v>93357409.166861653</v>
      </c>
      <c r="R184" s="38">
        <v>3534835.818076585</v>
      </c>
      <c r="S184" s="38">
        <f t="shared" si="29"/>
        <v>96892244.984938234</v>
      </c>
      <c r="T184" s="39">
        <f t="shared" si="25"/>
        <v>8.7582290099582183E-2</v>
      </c>
    </row>
    <row r="188" spans="1:20" ht="20.25" customHeight="1" x14ac:dyDescent="0.25">
      <c r="A188" s="25"/>
      <c r="B188" s="25"/>
      <c r="C188" s="25"/>
      <c r="D188" s="25"/>
      <c r="E188" s="25"/>
      <c r="F188" s="25"/>
      <c r="G188" s="25"/>
      <c r="H188" s="25"/>
      <c r="I188" s="25"/>
      <c r="J188" s="25"/>
      <c r="K188" s="25"/>
      <c r="L188" s="25"/>
      <c r="M188" s="25"/>
      <c r="N188" s="25"/>
      <c r="O188" s="25"/>
      <c r="P188" s="25"/>
    </row>
  </sheetData>
  <mergeCells count="52">
    <mergeCell ref="A3:J3"/>
    <mergeCell ref="A4:J4"/>
    <mergeCell ref="B6:J6"/>
    <mergeCell ref="B15:J15"/>
    <mergeCell ref="B13:J13"/>
    <mergeCell ref="A5:J5"/>
    <mergeCell ref="A7:J7"/>
    <mergeCell ref="B9:J9"/>
    <mergeCell ref="B11:I11"/>
    <mergeCell ref="B10:J10"/>
    <mergeCell ref="B14:J14"/>
    <mergeCell ref="B12:J12"/>
    <mergeCell ref="J1:J2"/>
    <mergeCell ref="E1:E2"/>
    <mergeCell ref="F1:F2"/>
    <mergeCell ref="G1:G2"/>
    <mergeCell ref="H1:H2"/>
    <mergeCell ref="I1:I2"/>
    <mergeCell ref="Q33:T33"/>
    <mergeCell ref="Q30:Q31"/>
    <mergeCell ref="R30:R31"/>
    <mergeCell ref="I29:L29"/>
    <mergeCell ref="F30:F31"/>
    <mergeCell ref="G30:G31"/>
    <mergeCell ref="T30:T31"/>
    <mergeCell ref="Q29:T29"/>
    <mergeCell ref="O30:O31"/>
    <mergeCell ref="S30:S31"/>
    <mergeCell ref="D29:H29"/>
    <mergeCell ref="M29:P29"/>
    <mergeCell ref="P30:P31"/>
    <mergeCell ref="A30:A33"/>
    <mergeCell ref="B30:B33"/>
    <mergeCell ref="C30:C33"/>
    <mergeCell ref="N30:N31"/>
    <mergeCell ref="I30:I31"/>
    <mergeCell ref="J30:J31"/>
    <mergeCell ref="K30:K31"/>
    <mergeCell ref="L30:L31"/>
    <mergeCell ref="D30:D31"/>
    <mergeCell ref="E30:E31"/>
    <mergeCell ref="H30:H31"/>
    <mergeCell ref="M30:M31"/>
    <mergeCell ref="B16:J16"/>
    <mergeCell ref="B17:J17"/>
    <mergeCell ref="B21:J21"/>
    <mergeCell ref="Q28:T28"/>
    <mergeCell ref="M28:P28"/>
    <mergeCell ref="B24:J24"/>
    <mergeCell ref="I28:L28"/>
    <mergeCell ref="B18:J18"/>
    <mergeCell ref="D28:H28"/>
  </mergeCells>
  <hyperlinks>
    <hyperlink ref="B10" r:id="rId1" xr:uid="{00000000-0004-0000-0300-000000000000}"/>
    <hyperlink ref="B14" r:id="rId2" xr:uid="{00000000-0004-0000-0300-000001000000}"/>
    <hyperlink ref="A4" r:id="rId3" xr:uid="{4BDF673E-24A6-4B67-B165-97170B3A7CD3}"/>
  </hyperlinks>
  <pageMargins left="0.7" right="0.7" top="0.75" bottom="0.75" header="0.3" footer="0.3"/>
  <pageSetup paperSize="8" scale="35" fitToHeight="0" orientation="landscape"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U176"/>
  <sheetViews>
    <sheetView showGridLines="0" zoomScale="70" zoomScaleNormal="70" workbookViewId="0"/>
  </sheetViews>
  <sheetFormatPr defaultColWidth="18.6640625" defaultRowHeight="15" x14ac:dyDescent="0.2"/>
  <cols>
    <col min="1" max="1" width="25" customWidth="1"/>
    <col min="3" max="3" width="30.88671875" bestFit="1" customWidth="1"/>
    <col min="4" max="4" width="30.6640625" bestFit="1" customWidth="1"/>
    <col min="5" max="5" width="33.21875" bestFit="1" customWidth="1"/>
    <col min="6" max="6" width="29.6640625" bestFit="1" customWidth="1"/>
    <col min="7" max="7" width="33" bestFit="1" customWidth="1"/>
    <col min="10" max="10" width="20.5546875" customWidth="1"/>
    <col min="12" max="12" width="33" bestFit="1" customWidth="1"/>
    <col min="15" max="15" width="21.44140625" customWidth="1"/>
    <col min="17" max="17" width="33" bestFit="1" customWidth="1"/>
    <col min="20" max="20" width="21.21875" customWidth="1"/>
  </cols>
  <sheetData>
    <row r="1" spans="1:12" ht="26.25" x14ac:dyDescent="0.4">
      <c r="A1" s="32" t="s">
        <v>347</v>
      </c>
      <c r="B1" s="25"/>
      <c r="C1" s="25"/>
      <c r="D1" s="25"/>
      <c r="E1" s="25"/>
      <c r="F1" s="25"/>
      <c r="G1" s="299" t="s">
        <v>17</v>
      </c>
      <c r="H1" s="349" t="s">
        <v>235</v>
      </c>
      <c r="I1" s="303" t="s">
        <v>236</v>
      </c>
      <c r="J1" s="351" t="s">
        <v>237</v>
      </c>
      <c r="K1" s="353" t="s">
        <v>238</v>
      </c>
      <c r="L1" s="347" t="s">
        <v>19</v>
      </c>
    </row>
    <row r="2" spans="1:12" ht="27" thickBot="1" x14ac:dyDescent="0.45">
      <c r="A2" s="32"/>
      <c r="B2" s="25"/>
      <c r="C2" s="25"/>
      <c r="D2" s="25"/>
      <c r="E2" s="25"/>
      <c r="F2" s="25"/>
      <c r="G2" s="300"/>
      <c r="H2" s="350"/>
      <c r="I2" s="304"/>
      <c r="J2" s="352"/>
      <c r="K2" s="353"/>
      <c r="L2" s="348"/>
    </row>
    <row r="3" spans="1:12" s="68" customFormat="1" ht="16.5" thickTop="1" x14ac:dyDescent="0.25">
      <c r="A3" s="269" t="s">
        <v>433</v>
      </c>
      <c r="B3" s="270"/>
      <c r="C3" s="270"/>
      <c r="D3" s="270"/>
      <c r="E3" s="270"/>
      <c r="F3" s="270"/>
      <c r="G3" s="270"/>
      <c r="H3" s="270"/>
      <c r="I3" s="270"/>
      <c r="J3" s="271"/>
    </row>
    <row r="4" spans="1:12" s="68" customFormat="1" ht="16.5" thickBot="1" x14ac:dyDescent="0.3">
      <c r="A4" s="272" t="s">
        <v>432</v>
      </c>
      <c r="B4" s="273"/>
      <c r="C4" s="273"/>
      <c r="D4" s="273"/>
      <c r="E4" s="273"/>
      <c r="F4" s="273"/>
      <c r="G4" s="273"/>
      <c r="H4" s="273"/>
      <c r="I4" s="273"/>
      <c r="J4" s="274"/>
    </row>
    <row r="5" spans="1:12" ht="15.75" thickTop="1" x14ac:dyDescent="0.2">
      <c r="A5" s="366" t="s">
        <v>348</v>
      </c>
      <c r="B5" s="367"/>
      <c r="C5" s="367"/>
      <c r="D5" s="367"/>
      <c r="E5" s="367"/>
      <c r="F5" s="367"/>
      <c r="G5" s="367"/>
      <c r="H5" s="367"/>
      <c r="I5" s="367"/>
      <c r="J5" s="367"/>
      <c r="K5" s="368"/>
    </row>
    <row r="6" spans="1:12" ht="26.25" x14ac:dyDescent="0.4">
      <c r="A6" s="30"/>
      <c r="B6" s="28"/>
      <c r="C6" s="28"/>
      <c r="D6" s="28"/>
      <c r="E6" s="28"/>
      <c r="F6" s="28"/>
      <c r="G6" s="28"/>
      <c r="H6" s="28"/>
      <c r="I6" s="28"/>
      <c r="J6" s="28"/>
      <c r="K6" s="29"/>
    </row>
    <row r="7" spans="1:12" ht="26.25" x14ac:dyDescent="0.4">
      <c r="A7" s="218" t="s">
        <v>349</v>
      </c>
      <c r="B7" s="28"/>
      <c r="C7" s="28"/>
      <c r="D7" s="28"/>
      <c r="E7" s="28"/>
      <c r="F7" s="28"/>
      <c r="G7" s="28"/>
      <c r="H7" s="28"/>
      <c r="I7" s="28"/>
      <c r="J7" s="28"/>
      <c r="K7" s="29"/>
    </row>
    <row r="8" spans="1:12" ht="26.25" x14ac:dyDescent="0.4">
      <c r="A8" s="30"/>
      <c r="B8" s="369" t="s">
        <v>350</v>
      </c>
      <c r="C8" s="370"/>
      <c r="D8" s="370"/>
      <c r="E8" s="370"/>
      <c r="F8" s="370"/>
      <c r="G8" s="370"/>
      <c r="H8" s="370"/>
      <c r="I8" s="370"/>
      <c r="J8" s="370"/>
      <c r="K8" s="371"/>
    </row>
    <row r="9" spans="1:12" ht="26.25" x14ac:dyDescent="0.4">
      <c r="A9" s="30"/>
      <c r="B9" s="369" t="s">
        <v>351</v>
      </c>
      <c r="C9" s="370"/>
      <c r="D9" s="370"/>
      <c r="E9" s="370"/>
      <c r="F9" s="370"/>
      <c r="G9" s="370"/>
      <c r="H9" s="370"/>
      <c r="I9" s="370"/>
      <c r="J9" s="370"/>
      <c r="K9" s="371"/>
    </row>
    <row r="10" spans="1:12" ht="23.85" customHeight="1" x14ac:dyDescent="0.2">
      <c r="A10" s="218"/>
      <c r="B10" s="369" t="s">
        <v>352</v>
      </c>
      <c r="C10" s="370"/>
      <c r="D10" s="370"/>
      <c r="E10" s="370"/>
      <c r="F10" s="370"/>
      <c r="G10" s="370"/>
      <c r="H10" s="370"/>
      <c r="I10" s="370"/>
      <c r="J10" s="370"/>
      <c r="K10" s="371"/>
    </row>
    <row r="11" spans="1:12" ht="24.75" customHeight="1" x14ac:dyDescent="0.2">
      <c r="A11" s="218"/>
      <c r="B11" s="369" t="s">
        <v>353</v>
      </c>
      <c r="C11" s="370"/>
      <c r="D11" s="370"/>
      <c r="E11" s="370"/>
      <c r="F11" s="370"/>
      <c r="G11" s="370"/>
      <c r="H11" s="370"/>
      <c r="I11" s="370"/>
      <c r="J11" s="370"/>
      <c r="K11" s="371"/>
    </row>
    <row r="12" spans="1:12" ht="32.25" customHeight="1" x14ac:dyDescent="0.4">
      <c r="A12" s="385" t="s">
        <v>354</v>
      </c>
      <c r="B12" s="386"/>
      <c r="C12" s="40"/>
      <c r="D12" s="40"/>
      <c r="E12" s="40"/>
      <c r="F12" s="40"/>
      <c r="G12" s="40"/>
      <c r="H12" s="40"/>
      <c r="I12" s="40"/>
      <c r="J12" s="40"/>
      <c r="K12" s="29"/>
    </row>
    <row r="13" spans="1:12" x14ac:dyDescent="0.2">
      <c r="A13" s="218"/>
      <c r="B13" s="354" t="s">
        <v>355</v>
      </c>
      <c r="C13" s="354"/>
      <c r="D13" s="354"/>
      <c r="E13" s="354"/>
      <c r="F13" s="354"/>
      <c r="G13" s="354"/>
      <c r="H13" s="354"/>
      <c r="I13" s="354"/>
      <c r="J13" s="354"/>
      <c r="K13" s="376"/>
    </row>
    <row r="14" spans="1:12" x14ac:dyDescent="0.2">
      <c r="A14" s="218"/>
      <c r="B14" s="369" t="s">
        <v>356</v>
      </c>
      <c r="C14" s="370"/>
      <c r="D14" s="370"/>
      <c r="E14" s="370"/>
      <c r="F14" s="370"/>
      <c r="G14" s="370"/>
      <c r="H14" s="370"/>
      <c r="I14" s="370"/>
      <c r="J14" s="370"/>
      <c r="K14" s="371"/>
    </row>
    <row r="15" spans="1:12" ht="26.25" x14ac:dyDescent="0.4">
      <c r="A15" s="218"/>
      <c r="B15" s="216"/>
      <c r="C15" s="216"/>
      <c r="D15" s="216"/>
      <c r="E15" s="216"/>
      <c r="F15" s="216"/>
      <c r="G15" s="216"/>
      <c r="H15" s="216"/>
      <c r="I15" s="216"/>
      <c r="J15" s="216"/>
      <c r="K15" s="29"/>
    </row>
    <row r="16" spans="1:12" ht="26.25" x14ac:dyDescent="0.4">
      <c r="A16" s="218" t="s">
        <v>296</v>
      </c>
      <c r="B16" s="216"/>
      <c r="C16" s="216"/>
      <c r="D16" s="216"/>
      <c r="E16" s="216"/>
      <c r="F16" s="216"/>
      <c r="G16" s="216"/>
      <c r="H16" s="216"/>
      <c r="I16" s="216"/>
      <c r="J16" s="216"/>
      <c r="K16" s="29"/>
    </row>
    <row r="17" spans="1:21" ht="15.75" x14ac:dyDescent="0.25">
      <c r="A17" s="34"/>
      <c r="B17" s="369" t="s">
        <v>357</v>
      </c>
      <c r="C17" s="370"/>
      <c r="D17" s="370"/>
      <c r="E17" s="370"/>
      <c r="F17" s="370"/>
      <c r="G17" s="370"/>
      <c r="H17" s="370"/>
      <c r="I17" s="370"/>
      <c r="J17" s="370"/>
      <c r="K17" s="371"/>
    </row>
    <row r="18" spans="1:21" ht="6.75" customHeight="1" x14ac:dyDescent="0.4">
      <c r="A18" s="34"/>
      <c r="B18" s="216"/>
      <c r="C18" s="216"/>
      <c r="D18" s="216"/>
      <c r="E18" s="216"/>
      <c r="F18" s="216"/>
      <c r="G18" s="216"/>
      <c r="H18" s="216"/>
      <c r="I18" s="216"/>
      <c r="J18" s="216"/>
      <c r="K18" s="29"/>
    </row>
    <row r="19" spans="1:21" ht="42.75" customHeight="1" thickBot="1" x14ac:dyDescent="0.3">
      <c r="A19" s="35"/>
      <c r="B19" s="377" t="s">
        <v>358</v>
      </c>
      <c r="C19" s="377"/>
      <c r="D19" s="377"/>
      <c r="E19" s="377"/>
      <c r="F19" s="377"/>
      <c r="G19" s="377"/>
      <c r="H19" s="377"/>
      <c r="I19" s="377"/>
      <c r="J19" s="377"/>
      <c r="K19" s="378"/>
      <c r="L19" s="25"/>
      <c r="M19" s="25"/>
      <c r="N19" s="25"/>
    </row>
    <row r="20" spans="1:21" ht="15.75" thickBot="1" x14ac:dyDescent="0.25">
      <c r="A20" s="27"/>
      <c r="B20" s="27"/>
      <c r="C20" s="27"/>
      <c r="D20" s="27"/>
      <c r="E20" s="27"/>
      <c r="F20" s="27"/>
      <c r="G20" s="27"/>
      <c r="H20" s="27"/>
      <c r="I20" s="27"/>
      <c r="J20" s="27"/>
      <c r="K20" s="27"/>
      <c r="L20" s="27"/>
      <c r="M20" s="27"/>
      <c r="N20" s="27"/>
    </row>
    <row r="21" spans="1:21" ht="120.6" customHeight="1" thickBot="1" x14ac:dyDescent="0.25">
      <c r="A21" s="31"/>
      <c r="B21" s="31"/>
      <c r="C21" s="31"/>
      <c r="D21" s="373" t="s">
        <v>359</v>
      </c>
      <c r="E21" s="374"/>
      <c r="F21" s="375"/>
      <c r="G21" s="372" t="s">
        <v>360</v>
      </c>
      <c r="H21" s="372"/>
      <c r="I21" s="372"/>
      <c r="J21" s="372"/>
      <c r="K21" s="372"/>
      <c r="L21" s="379" t="s">
        <v>361</v>
      </c>
      <c r="M21" s="380"/>
      <c r="N21" s="380"/>
      <c r="O21" s="380"/>
      <c r="P21" s="381"/>
      <c r="Q21" s="382" t="s">
        <v>362</v>
      </c>
      <c r="R21" s="383"/>
      <c r="S21" s="383"/>
      <c r="T21" s="383"/>
      <c r="U21" s="384"/>
    </row>
    <row r="22" spans="1:21" ht="15.6" customHeight="1" thickBot="1" x14ac:dyDescent="0.25">
      <c r="A22" s="31"/>
      <c r="B22" s="31"/>
      <c r="C22" s="31"/>
      <c r="D22" s="408" t="s">
        <v>363</v>
      </c>
      <c r="E22" s="409"/>
      <c r="F22" s="410"/>
      <c r="G22" s="411" t="s">
        <v>18</v>
      </c>
      <c r="H22" s="411"/>
      <c r="I22" s="411"/>
      <c r="J22" s="411"/>
      <c r="K22" s="412"/>
      <c r="L22" s="413" t="s">
        <v>237</v>
      </c>
      <c r="M22" s="414"/>
      <c r="N22" s="414"/>
      <c r="O22" s="414"/>
      <c r="P22" s="415"/>
      <c r="Q22" s="416" t="s">
        <v>364</v>
      </c>
      <c r="R22" s="416"/>
      <c r="S22" s="416"/>
      <c r="T22" s="416"/>
      <c r="U22" s="417"/>
    </row>
    <row r="23" spans="1:21" ht="105.75" thickTop="1" x14ac:dyDescent="0.2">
      <c r="A23" s="418" t="s">
        <v>317</v>
      </c>
      <c r="B23" s="419" t="s">
        <v>318</v>
      </c>
      <c r="C23" s="420" t="s">
        <v>319</v>
      </c>
      <c r="D23" s="421" t="s">
        <v>365</v>
      </c>
      <c r="E23" s="422" t="s">
        <v>366</v>
      </c>
      <c r="F23" s="423" t="s">
        <v>367</v>
      </c>
      <c r="G23" s="424" t="s">
        <v>368</v>
      </c>
      <c r="H23" s="425" t="s">
        <v>369</v>
      </c>
      <c r="I23" s="425" t="s">
        <v>370</v>
      </c>
      <c r="J23" s="425" t="s">
        <v>371</v>
      </c>
      <c r="K23" s="426" t="s">
        <v>372</v>
      </c>
      <c r="L23" s="427" t="s">
        <v>373</v>
      </c>
      <c r="M23" s="428" t="s">
        <v>374</v>
      </c>
      <c r="N23" s="428" t="s">
        <v>375</v>
      </c>
      <c r="O23" s="428" t="s">
        <v>376</v>
      </c>
      <c r="P23" s="429" t="s">
        <v>377</v>
      </c>
      <c r="Q23" s="430" t="s">
        <v>378</v>
      </c>
      <c r="R23" s="431" t="s">
        <v>379</v>
      </c>
      <c r="S23" s="431" t="s">
        <v>380</v>
      </c>
      <c r="T23" s="432" t="s">
        <v>381</v>
      </c>
      <c r="U23" s="433" t="s">
        <v>382</v>
      </c>
    </row>
    <row r="24" spans="1:21" s="76" customFormat="1" ht="18" customHeight="1" x14ac:dyDescent="0.2">
      <c r="A24" s="434"/>
      <c r="B24" s="324"/>
      <c r="C24" s="365"/>
      <c r="D24" s="180" t="s">
        <v>52</v>
      </c>
      <c r="E24" s="89" t="s">
        <v>53</v>
      </c>
      <c r="F24" s="181" t="s">
        <v>383</v>
      </c>
      <c r="G24" s="90" t="s">
        <v>337</v>
      </c>
      <c r="H24" s="247" t="s">
        <v>384</v>
      </c>
      <c r="I24" s="247" t="s">
        <v>57</v>
      </c>
      <c r="J24" s="247" t="s">
        <v>385</v>
      </c>
      <c r="K24" s="98" t="s">
        <v>386</v>
      </c>
      <c r="L24" s="92" t="s">
        <v>267</v>
      </c>
      <c r="M24" s="246" t="s">
        <v>387</v>
      </c>
      <c r="N24" s="246" t="s">
        <v>268</v>
      </c>
      <c r="O24" s="246" t="s">
        <v>388</v>
      </c>
      <c r="P24" s="93" t="s">
        <v>389</v>
      </c>
      <c r="Q24" s="177" t="s">
        <v>269</v>
      </c>
      <c r="R24" s="95" t="s">
        <v>390</v>
      </c>
      <c r="S24" s="95" t="s">
        <v>391</v>
      </c>
      <c r="T24" s="96" t="s">
        <v>392</v>
      </c>
      <c r="U24" s="435" t="s">
        <v>393</v>
      </c>
    </row>
    <row r="25" spans="1:21" ht="15.75" x14ac:dyDescent="0.25">
      <c r="A25" s="436" t="s">
        <v>73</v>
      </c>
      <c r="B25" s="150"/>
      <c r="C25" s="153"/>
      <c r="D25" s="154">
        <f>SUM(D26:D175)</f>
        <v>5330420077.4605122</v>
      </c>
      <c r="E25" s="151">
        <f t="shared" ref="E25" si="0">SUM(E26:E175)</f>
        <v>513832785.04055482</v>
      </c>
      <c r="F25" s="182">
        <f>D25 + E25</f>
        <v>5844252862.5010672</v>
      </c>
      <c r="G25" s="155">
        <f>SUM(G26:G175)</f>
        <v>5453739950.6141891</v>
      </c>
      <c r="H25" s="175">
        <f>(G25-$D25)/$D25</f>
        <v>2.3135113436018033E-2</v>
      </c>
      <c r="I25" s="155">
        <f>SUM(I26:I175)</f>
        <v>514196124.49128079</v>
      </c>
      <c r="J25" s="155">
        <f>G25 + I25</f>
        <v>5967936075.1054697</v>
      </c>
      <c r="K25" s="162">
        <f>(J25 - $F25)/$F25</f>
        <v>2.1163220605665563E-2</v>
      </c>
      <c r="L25" s="156">
        <f>SUM(L26:L175)</f>
        <v>5519082426.4733553</v>
      </c>
      <c r="M25" s="175">
        <f>(L25-$D25)/$D25</f>
        <v>3.5393523638145338E-2</v>
      </c>
      <c r="N25" s="151">
        <f>SUM(N26:N175)</f>
        <v>514559463.94200683</v>
      </c>
      <c r="O25" s="155">
        <f>L25 + N25</f>
        <v>6033641890.4153624</v>
      </c>
      <c r="P25" s="157">
        <f>(O25 - $F25)/$F25</f>
        <v>3.2406029028874968E-2</v>
      </c>
      <c r="Q25" s="154">
        <f>SUM(Q26:Q175)</f>
        <v>5600161109.5503016</v>
      </c>
      <c r="R25" s="175">
        <f>(Q25-$D25)/$D25</f>
        <v>5.0604085263444724E-2</v>
      </c>
      <c r="S25" s="158">
        <f>SUM(S26:S175)</f>
        <v>514559463.94200683</v>
      </c>
      <c r="T25" s="155">
        <f>Q25 + S25</f>
        <v>6114720573.4923086</v>
      </c>
      <c r="U25" s="437">
        <f>(T25 - $F25)/$F25</f>
        <v>4.627926226920543E-2</v>
      </c>
    </row>
    <row r="26" spans="1:21" ht="15.75" x14ac:dyDescent="0.25">
      <c r="A26" s="438" t="s">
        <v>74</v>
      </c>
      <c r="B26" s="37">
        <v>831</v>
      </c>
      <c r="C26" s="44" t="s">
        <v>75</v>
      </c>
      <c r="D26" s="65">
        <v>31290056.851480372</v>
      </c>
      <c r="E26" s="23">
        <v>2887717</v>
      </c>
      <c r="F26" s="66">
        <f t="shared" ref="F26:F89" si="1">D26 + E26</f>
        <v>34177773.851480372</v>
      </c>
      <c r="G26" s="179">
        <v>31631449.708767943</v>
      </c>
      <c r="H26" s="176">
        <f t="shared" ref="H26:H89" si="2">(G26-$D26)/$D26</f>
        <v>1.0910586034023747E-2</v>
      </c>
      <c r="I26" s="38">
        <v>2888965.585</v>
      </c>
      <c r="J26" s="24">
        <f t="shared" ref="J26:J89" si="3">G26 + I26</f>
        <v>34520415.293767944</v>
      </c>
      <c r="K26" s="163">
        <f t="shared" ref="K26:K89" si="4">(J26 - $F26)/$F26</f>
        <v>1.0025270919531542E-2</v>
      </c>
      <c r="L26" s="65">
        <v>31788820.105328985</v>
      </c>
      <c r="M26" s="176">
        <f t="shared" ref="M26:M89" si="5">(L26-$D26)/$D26</f>
        <v>1.5939991934690756E-2</v>
      </c>
      <c r="N26" s="38">
        <v>2890214.17</v>
      </c>
      <c r="O26" s="24">
        <f t="shared" ref="O26:O89" si="6">L26 + N26</f>
        <v>34679034.275328986</v>
      </c>
      <c r="P26" s="67">
        <f t="shared" ref="P26:P89" si="7">(O26 - $F26)/$F26</f>
        <v>1.4666268962596655E-2</v>
      </c>
      <c r="Q26" s="178">
        <v>31788820.105328985</v>
      </c>
      <c r="R26" s="176">
        <f t="shared" ref="R26:R89" si="8">(Q26-$D26)/$D26</f>
        <v>1.5939991934690756E-2</v>
      </c>
      <c r="S26" s="78">
        <v>2890214.17</v>
      </c>
      <c r="T26" s="24">
        <f t="shared" ref="T26:T89" si="9">Q26 + S26</f>
        <v>34679034.275328986</v>
      </c>
      <c r="U26" s="439">
        <f t="shared" ref="U26:U89" si="10">(T26 - $F26)/$F26</f>
        <v>1.4666268962596655E-2</v>
      </c>
    </row>
    <row r="27" spans="1:21" ht="15.75" x14ac:dyDescent="0.25">
      <c r="A27" s="438" t="s">
        <v>74</v>
      </c>
      <c r="B27" s="37">
        <v>830</v>
      </c>
      <c r="C27" s="44" t="s">
        <v>76</v>
      </c>
      <c r="D27" s="65">
        <v>66051108.981477112</v>
      </c>
      <c r="E27" s="23">
        <v>2304000</v>
      </c>
      <c r="F27" s="66">
        <f t="shared" si="1"/>
        <v>68355108.981477112</v>
      </c>
      <c r="G27" s="179">
        <v>66269621.067209721</v>
      </c>
      <c r="H27" s="176">
        <f t="shared" si="2"/>
        <v>3.3082273576040479E-3</v>
      </c>
      <c r="I27" s="38">
        <v>2304250</v>
      </c>
      <c r="J27" s="24">
        <f t="shared" si="3"/>
        <v>68573871.067209721</v>
      </c>
      <c r="K27" s="163">
        <f t="shared" si="4"/>
        <v>3.2003765189210546E-3</v>
      </c>
      <c r="L27" s="65">
        <v>66599320.674509272</v>
      </c>
      <c r="M27" s="176">
        <f t="shared" si="5"/>
        <v>8.2998105782886526E-3</v>
      </c>
      <c r="N27" s="38">
        <v>2304500</v>
      </c>
      <c r="O27" s="24">
        <f t="shared" si="6"/>
        <v>68903820.674509272</v>
      </c>
      <c r="P27" s="67">
        <f t="shared" si="7"/>
        <v>8.0273691492592086E-3</v>
      </c>
      <c r="Q27" s="178">
        <v>66599320.674509272</v>
      </c>
      <c r="R27" s="176">
        <f t="shared" si="8"/>
        <v>8.2998105782886526E-3</v>
      </c>
      <c r="S27" s="78">
        <v>2304500</v>
      </c>
      <c r="T27" s="24">
        <f t="shared" si="9"/>
        <v>68903820.674509272</v>
      </c>
      <c r="U27" s="440">
        <f t="shared" si="10"/>
        <v>8.0273691492592086E-3</v>
      </c>
    </row>
    <row r="28" spans="1:21" ht="15.75" x14ac:dyDescent="0.25">
      <c r="A28" s="438" t="s">
        <v>74</v>
      </c>
      <c r="B28" s="37">
        <v>856</v>
      </c>
      <c r="C28" s="44" t="s">
        <v>77</v>
      </c>
      <c r="D28" s="65">
        <v>42063124.104980022</v>
      </c>
      <c r="E28" s="23">
        <v>5683000</v>
      </c>
      <c r="F28" s="66">
        <f t="shared" si="1"/>
        <v>47746124.104980022</v>
      </c>
      <c r="G28" s="179">
        <v>42697203.147628434</v>
      </c>
      <c r="H28" s="176">
        <f t="shared" si="2"/>
        <v>1.5074463824082462E-2</v>
      </c>
      <c r="I28" s="38">
        <v>5692165</v>
      </c>
      <c r="J28" s="24">
        <f t="shared" si="3"/>
        <v>48389368.147628434</v>
      </c>
      <c r="K28" s="163">
        <f t="shared" si="4"/>
        <v>1.3472172971236436E-2</v>
      </c>
      <c r="L28" s="65">
        <v>42909627.043885291</v>
      </c>
      <c r="M28" s="176">
        <f t="shared" si="5"/>
        <v>2.0124585534650005E-2</v>
      </c>
      <c r="N28" s="38">
        <v>5701330</v>
      </c>
      <c r="O28" s="24">
        <f t="shared" si="6"/>
        <v>48610957.043885291</v>
      </c>
      <c r="P28" s="67">
        <f t="shared" si="7"/>
        <v>1.8113154839621108E-2</v>
      </c>
      <c r="Q28" s="178">
        <v>42909627.043885291</v>
      </c>
      <c r="R28" s="176">
        <f t="shared" si="8"/>
        <v>2.0124585534650005E-2</v>
      </c>
      <c r="S28" s="78">
        <v>5701330</v>
      </c>
      <c r="T28" s="24">
        <f t="shared" si="9"/>
        <v>48610957.043885291</v>
      </c>
      <c r="U28" s="440">
        <f t="shared" si="10"/>
        <v>1.8113154839621108E-2</v>
      </c>
    </row>
    <row r="29" spans="1:21" ht="15.75" x14ac:dyDescent="0.25">
      <c r="A29" s="438" t="s">
        <v>74</v>
      </c>
      <c r="B29" s="37">
        <v>855</v>
      </c>
      <c r="C29" s="44" t="s">
        <v>78</v>
      </c>
      <c r="D29" s="65">
        <v>59438666.023392364</v>
      </c>
      <c r="E29" s="23">
        <v>5636756</v>
      </c>
      <c r="F29" s="66">
        <f t="shared" si="1"/>
        <v>65075422.023392364</v>
      </c>
      <c r="G29" s="179">
        <v>59980098.762344904</v>
      </c>
      <c r="H29" s="176">
        <f t="shared" si="2"/>
        <v>9.1090997691545845E-3</v>
      </c>
      <c r="I29" s="38">
        <v>5639879.7800000003</v>
      </c>
      <c r="J29" s="24">
        <f t="shared" si="3"/>
        <v>65619978.542344905</v>
      </c>
      <c r="K29" s="163">
        <f t="shared" si="4"/>
        <v>8.3680827879501398E-3</v>
      </c>
      <c r="L29" s="65">
        <v>60278507.213898867</v>
      </c>
      <c r="M29" s="176">
        <f t="shared" si="5"/>
        <v>1.412954305158833E-2</v>
      </c>
      <c r="N29" s="38">
        <v>5643003.5600000005</v>
      </c>
      <c r="O29" s="24">
        <f t="shared" si="6"/>
        <v>65921510.77389887</v>
      </c>
      <c r="P29" s="67">
        <f t="shared" si="7"/>
        <v>1.3001663672689909E-2</v>
      </c>
      <c r="Q29" s="178">
        <v>60278507.213898867</v>
      </c>
      <c r="R29" s="176">
        <f t="shared" si="8"/>
        <v>1.412954305158833E-2</v>
      </c>
      <c r="S29" s="78">
        <v>5643003.5600000005</v>
      </c>
      <c r="T29" s="24">
        <f t="shared" si="9"/>
        <v>65921510.77389887</v>
      </c>
      <c r="U29" s="440">
        <f t="shared" si="10"/>
        <v>1.3001663672689909E-2</v>
      </c>
    </row>
    <row r="30" spans="1:21" ht="15.75" x14ac:dyDescent="0.25">
      <c r="A30" s="438" t="s">
        <v>74</v>
      </c>
      <c r="B30" s="37">
        <v>925</v>
      </c>
      <c r="C30" s="44" t="s">
        <v>79</v>
      </c>
      <c r="D30" s="65">
        <v>72643530.000000015</v>
      </c>
      <c r="E30" s="23">
        <v>8988176</v>
      </c>
      <c r="F30" s="66">
        <f t="shared" si="1"/>
        <v>81631706.000000015</v>
      </c>
      <c r="G30" s="179">
        <v>73311649.085265696</v>
      </c>
      <c r="H30" s="176">
        <f t="shared" si="2"/>
        <v>9.1972276851865677E-3</v>
      </c>
      <c r="I30" s="38">
        <v>8997661.879999999</v>
      </c>
      <c r="J30" s="24">
        <f t="shared" si="3"/>
        <v>82309310.965265691</v>
      </c>
      <c r="K30" s="163">
        <f t="shared" si="4"/>
        <v>8.3007571257383284E-3</v>
      </c>
      <c r="L30" s="65">
        <v>73676383.657829225</v>
      </c>
      <c r="M30" s="176">
        <f t="shared" si="5"/>
        <v>1.4218109414963865E-2</v>
      </c>
      <c r="N30" s="38">
        <v>9007147.7599999998</v>
      </c>
      <c r="O30" s="24">
        <f t="shared" si="6"/>
        <v>82683531.41782923</v>
      </c>
      <c r="P30" s="67">
        <f t="shared" si="7"/>
        <v>1.2885010853861309E-2</v>
      </c>
      <c r="Q30" s="178">
        <v>73676383.657829225</v>
      </c>
      <c r="R30" s="176">
        <f t="shared" si="8"/>
        <v>1.4218109414963865E-2</v>
      </c>
      <c r="S30" s="78">
        <v>9007147.7599999998</v>
      </c>
      <c r="T30" s="24">
        <f t="shared" si="9"/>
        <v>82683531.41782923</v>
      </c>
      <c r="U30" s="440">
        <f t="shared" si="10"/>
        <v>1.2885010853861309E-2</v>
      </c>
    </row>
    <row r="31" spans="1:21" ht="15.75" x14ac:dyDescent="0.25">
      <c r="A31" s="438" t="s">
        <v>74</v>
      </c>
      <c r="B31" s="37">
        <v>928</v>
      </c>
      <c r="C31" s="44" t="s">
        <v>80</v>
      </c>
      <c r="D31" s="65">
        <v>60665997.771165572</v>
      </c>
      <c r="E31" s="23">
        <v>6969881.0941361282</v>
      </c>
      <c r="F31" s="66">
        <f t="shared" si="1"/>
        <v>67635878.865301698</v>
      </c>
      <c r="G31" s="179">
        <v>63027280.902772501</v>
      </c>
      <c r="H31" s="176">
        <f t="shared" si="2"/>
        <v>3.8922678573816226E-2</v>
      </c>
      <c r="I31" s="38">
        <v>6976427.6941361278</v>
      </c>
      <c r="J31" s="24">
        <f t="shared" si="3"/>
        <v>70003708.596908629</v>
      </c>
      <c r="K31" s="163">
        <f t="shared" si="4"/>
        <v>3.5008486195951032E-2</v>
      </c>
      <c r="L31" s="65">
        <v>64918099.329855688</v>
      </c>
      <c r="M31" s="176">
        <f t="shared" si="5"/>
        <v>7.0090358931030911E-2</v>
      </c>
      <c r="N31" s="38">
        <v>6982974.2941361284</v>
      </c>
      <c r="O31" s="24">
        <f t="shared" si="6"/>
        <v>71901073.623991817</v>
      </c>
      <c r="P31" s="67">
        <f t="shared" si="7"/>
        <v>6.3061127174592432E-2</v>
      </c>
      <c r="Q31" s="178">
        <v>65528922.347730488</v>
      </c>
      <c r="R31" s="176">
        <f t="shared" si="8"/>
        <v>8.0158981228793932E-2</v>
      </c>
      <c r="S31" s="78">
        <v>6982974.2941361284</v>
      </c>
      <c r="T31" s="24">
        <f t="shared" si="9"/>
        <v>72511896.641866609</v>
      </c>
      <c r="U31" s="440">
        <f t="shared" si="10"/>
        <v>7.2092177382297423E-2</v>
      </c>
    </row>
    <row r="32" spans="1:21" ht="15.75" x14ac:dyDescent="0.25">
      <c r="A32" s="438" t="s">
        <v>74</v>
      </c>
      <c r="B32" s="37">
        <v>892</v>
      </c>
      <c r="C32" s="44" t="s">
        <v>81</v>
      </c>
      <c r="D32" s="65">
        <v>26040435.630940348</v>
      </c>
      <c r="E32" s="23">
        <v>3201285.3218632503</v>
      </c>
      <c r="F32" s="66">
        <f t="shared" si="1"/>
        <v>29241720.952803597</v>
      </c>
      <c r="G32" s="179">
        <v>27083209.673782431</v>
      </c>
      <c r="H32" s="176">
        <f t="shared" si="2"/>
        <v>4.0044416215644814E-2</v>
      </c>
      <c r="I32" s="38">
        <v>3208127.8368632505</v>
      </c>
      <c r="J32" s="24">
        <f t="shared" si="3"/>
        <v>30291337.51064568</v>
      </c>
      <c r="K32" s="163">
        <f t="shared" si="4"/>
        <v>3.5894486495380143E-2</v>
      </c>
      <c r="L32" s="65">
        <v>27895705.963995904</v>
      </c>
      <c r="M32" s="176">
        <f t="shared" si="5"/>
        <v>7.124574870211417E-2</v>
      </c>
      <c r="N32" s="38">
        <v>3214970.3518632501</v>
      </c>
      <c r="O32" s="24">
        <f t="shared" si="6"/>
        <v>31110676.315859154</v>
      </c>
      <c r="P32" s="67">
        <f t="shared" si="7"/>
        <v>6.3914000344646879E-2</v>
      </c>
      <c r="Q32" s="178">
        <v>32771874.035147984</v>
      </c>
      <c r="R32" s="176">
        <f t="shared" si="8"/>
        <v>0.25849945444881778</v>
      </c>
      <c r="S32" s="78">
        <v>3214970.3518632501</v>
      </c>
      <c r="T32" s="24">
        <f t="shared" si="9"/>
        <v>35986844.38701123</v>
      </c>
      <c r="U32" s="440">
        <f t="shared" si="10"/>
        <v>0.23066779978833407</v>
      </c>
    </row>
    <row r="33" spans="1:21" ht="15.75" x14ac:dyDescent="0.25">
      <c r="A33" s="438" t="s">
        <v>74</v>
      </c>
      <c r="B33" s="37">
        <v>891</v>
      </c>
      <c r="C33" s="44" t="s">
        <v>82</v>
      </c>
      <c r="D33" s="65">
        <v>57845553.915096901</v>
      </c>
      <c r="E33" s="23">
        <v>2618683.0849031061</v>
      </c>
      <c r="F33" s="66">
        <f t="shared" si="1"/>
        <v>60464237.000000007</v>
      </c>
      <c r="G33" s="179">
        <v>59778137.453085706</v>
      </c>
      <c r="H33" s="176">
        <f t="shared" si="2"/>
        <v>3.3409370421542912E-2</v>
      </c>
      <c r="I33" s="38">
        <v>2618683.0849031061</v>
      </c>
      <c r="J33" s="24">
        <f t="shared" si="3"/>
        <v>62396820.537988812</v>
      </c>
      <c r="K33" s="163">
        <f t="shared" si="4"/>
        <v>3.1962423307992857E-2</v>
      </c>
      <c r="L33" s="65">
        <v>61571481.576678276</v>
      </c>
      <c r="M33" s="176">
        <f t="shared" si="5"/>
        <v>6.4411651534189193E-2</v>
      </c>
      <c r="N33" s="38">
        <v>2618683.0849031061</v>
      </c>
      <c r="O33" s="24">
        <f t="shared" si="6"/>
        <v>64190164.661581382</v>
      </c>
      <c r="P33" s="67">
        <f t="shared" si="7"/>
        <v>6.1622007428645369E-2</v>
      </c>
      <c r="Q33" s="178">
        <v>64111778.349419326</v>
      </c>
      <c r="R33" s="176">
        <f t="shared" si="8"/>
        <v>0.10832681183275911</v>
      </c>
      <c r="S33" s="78">
        <v>2618683.0849031061</v>
      </c>
      <c r="T33" s="24">
        <f t="shared" si="9"/>
        <v>66730461.434322432</v>
      </c>
      <c r="U33" s="440">
        <f t="shared" si="10"/>
        <v>0.10363521885378994</v>
      </c>
    </row>
    <row r="34" spans="1:21" ht="15.75" x14ac:dyDescent="0.25">
      <c r="A34" s="438" t="s">
        <v>74</v>
      </c>
      <c r="B34" s="37">
        <v>857</v>
      </c>
      <c r="C34" s="44" t="s">
        <v>83</v>
      </c>
      <c r="D34" s="65">
        <v>3788033.0395838292</v>
      </c>
      <c r="E34" s="23">
        <v>-84000</v>
      </c>
      <c r="F34" s="66">
        <f t="shared" si="1"/>
        <v>3704033.0395838292</v>
      </c>
      <c r="G34" s="179">
        <v>3807672.3093555262</v>
      </c>
      <c r="H34" s="176">
        <f t="shared" si="2"/>
        <v>5.1845560919011047E-3</v>
      </c>
      <c r="I34" s="38">
        <v>-84000</v>
      </c>
      <c r="J34" s="24">
        <f t="shared" si="3"/>
        <v>3723672.3093555262</v>
      </c>
      <c r="K34" s="163">
        <f t="shared" si="4"/>
        <v>5.3021313691909164E-3</v>
      </c>
      <c r="L34" s="65">
        <v>3826615.9526856542</v>
      </c>
      <c r="M34" s="176">
        <f t="shared" si="5"/>
        <v>1.0185474281413297E-2</v>
      </c>
      <c r="N34" s="38">
        <v>-84000</v>
      </c>
      <c r="O34" s="24">
        <f t="shared" si="6"/>
        <v>3742615.9526856542</v>
      </c>
      <c r="P34" s="67">
        <f t="shared" si="7"/>
        <v>1.0416460298680262E-2</v>
      </c>
      <c r="Q34" s="178">
        <v>3826615.9526856542</v>
      </c>
      <c r="R34" s="176">
        <f t="shared" si="8"/>
        <v>1.0185474281413297E-2</v>
      </c>
      <c r="S34" s="78">
        <v>-84000</v>
      </c>
      <c r="T34" s="24">
        <f t="shared" si="9"/>
        <v>3742615.9526856542</v>
      </c>
      <c r="U34" s="440">
        <f t="shared" si="10"/>
        <v>1.0416460298680262E-2</v>
      </c>
    </row>
    <row r="35" spans="1:21" ht="15.75" x14ac:dyDescent="0.25">
      <c r="A35" s="438" t="s">
        <v>84</v>
      </c>
      <c r="B35" s="37">
        <v>822</v>
      </c>
      <c r="C35" s="44" t="s">
        <v>85</v>
      </c>
      <c r="D35" s="65">
        <v>18396474.757868223</v>
      </c>
      <c r="E35" s="23">
        <v>2503261.1111609465</v>
      </c>
      <c r="F35" s="66">
        <f t="shared" si="1"/>
        <v>20899735.869029168</v>
      </c>
      <c r="G35" s="179">
        <v>18689899.165735375</v>
      </c>
      <c r="H35" s="176">
        <f t="shared" si="2"/>
        <v>1.5950034543528717E-2</v>
      </c>
      <c r="I35" s="38">
        <v>2506591.1111609465</v>
      </c>
      <c r="J35" s="24">
        <f t="shared" si="3"/>
        <v>21196490.27689632</v>
      </c>
      <c r="K35" s="163">
        <f t="shared" si="4"/>
        <v>1.4198954940234709E-2</v>
      </c>
      <c r="L35" s="65">
        <v>18782883.738699235</v>
      </c>
      <c r="M35" s="176">
        <f t="shared" si="5"/>
        <v>2.1004512327327491E-2</v>
      </c>
      <c r="N35" s="38">
        <v>2509921.1111609465</v>
      </c>
      <c r="O35" s="24">
        <f t="shared" si="6"/>
        <v>21292804.84986018</v>
      </c>
      <c r="P35" s="67">
        <f t="shared" si="7"/>
        <v>1.8807365954011501E-2</v>
      </c>
      <c r="Q35" s="178">
        <v>18782883.738699235</v>
      </c>
      <c r="R35" s="176">
        <f t="shared" si="8"/>
        <v>2.1004512327327491E-2</v>
      </c>
      <c r="S35" s="78">
        <v>2509921.1111609465</v>
      </c>
      <c r="T35" s="24">
        <f t="shared" si="9"/>
        <v>21292804.84986018</v>
      </c>
      <c r="U35" s="440">
        <f t="shared" si="10"/>
        <v>1.8807365954011501E-2</v>
      </c>
    </row>
    <row r="36" spans="1:21" ht="15.75" x14ac:dyDescent="0.25">
      <c r="A36" s="438" t="s">
        <v>84</v>
      </c>
      <c r="B36" s="37">
        <v>873</v>
      </c>
      <c r="C36" s="44" t="s">
        <v>86</v>
      </c>
      <c r="D36" s="65">
        <v>59871513.548216015</v>
      </c>
      <c r="E36" s="23">
        <v>4896705.9122718554</v>
      </c>
      <c r="F36" s="66">
        <f t="shared" si="1"/>
        <v>64768219.460487872</v>
      </c>
      <c r="G36" s="179">
        <v>60710607.196053103</v>
      </c>
      <c r="H36" s="176">
        <f t="shared" si="2"/>
        <v>1.4014906223497166E-2</v>
      </c>
      <c r="I36" s="38">
        <v>4899825.9122718554</v>
      </c>
      <c r="J36" s="24">
        <f t="shared" si="3"/>
        <v>65610433.10832496</v>
      </c>
      <c r="K36" s="163">
        <f t="shared" si="4"/>
        <v>1.3003501637880961E-2</v>
      </c>
      <c r="L36" s="65">
        <v>61012650.017924026</v>
      </c>
      <c r="M36" s="176">
        <f t="shared" si="5"/>
        <v>1.9059756503216257E-2</v>
      </c>
      <c r="N36" s="38">
        <v>4902945.9122718554</v>
      </c>
      <c r="O36" s="24">
        <f t="shared" si="6"/>
        <v>65915595.930195883</v>
      </c>
      <c r="P36" s="67">
        <f t="shared" si="7"/>
        <v>1.7715115210291871E-2</v>
      </c>
      <c r="Q36" s="178">
        <v>61012650.017924026</v>
      </c>
      <c r="R36" s="176">
        <f t="shared" si="8"/>
        <v>1.9059756503216257E-2</v>
      </c>
      <c r="S36" s="78">
        <v>4902945.9122718554</v>
      </c>
      <c r="T36" s="24">
        <f t="shared" si="9"/>
        <v>65915595.930195883</v>
      </c>
      <c r="U36" s="440">
        <f t="shared" si="10"/>
        <v>1.7715115210291871E-2</v>
      </c>
    </row>
    <row r="37" spans="1:21" ht="15.75" x14ac:dyDescent="0.25">
      <c r="A37" s="438" t="s">
        <v>84</v>
      </c>
      <c r="B37" s="37">
        <v>823</v>
      </c>
      <c r="C37" s="44" t="s">
        <v>87</v>
      </c>
      <c r="D37" s="65">
        <v>23702519.139173821</v>
      </c>
      <c r="E37" s="23">
        <v>3351157.9085768154</v>
      </c>
      <c r="F37" s="66">
        <f t="shared" si="1"/>
        <v>27053677.047750637</v>
      </c>
      <c r="G37" s="179">
        <v>24177174.833938245</v>
      </c>
      <c r="H37" s="176">
        <f t="shared" si="2"/>
        <v>2.0025537875421322E-2</v>
      </c>
      <c r="I37" s="38">
        <v>3354470.3835768155</v>
      </c>
      <c r="J37" s="24">
        <f t="shared" si="3"/>
        <v>27531645.217515059</v>
      </c>
      <c r="K37" s="163">
        <f t="shared" si="4"/>
        <v>1.7667401326658561E-2</v>
      </c>
      <c r="L37" s="65">
        <v>24297459.285848387</v>
      </c>
      <c r="M37" s="176">
        <f t="shared" si="5"/>
        <v>2.5100291795199594E-2</v>
      </c>
      <c r="N37" s="38">
        <v>3357782.8585768156</v>
      </c>
      <c r="O37" s="24">
        <f t="shared" si="6"/>
        <v>27655242.144425202</v>
      </c>
      <c r="P37" s="67">
        <f t="shared" si="7"/>
        <v>2.223598276909948E-2</v>
      </c>
      <c r="Q37" s="178">
        <v>24297459.285848387</v>
      </c>
      <c r="R37" s="176">
        <f t="shared" si="8"/>
        <v>2.5100291795199594E-2</v>
      </c>
      <c r="S37" s="78">
        <v>3357782.8585768156</v>
      </c>
      <c r="T37" s="24">
        <f t="shared" si="9"/>
        <v>27655242.144425202</v>
      </c>
      <c r="U37" s="440">
        <f t="shared" si="10"/>
        <v>2.223598276909948E-2</v>
      </c>
    </row>
    <row r="38" spans="1:21" ht="15.75" x14ac:dyDescent="0.25">
      <c r="A38" s="438" t="s">
        <v>84</v>
      </c>
      <c r="B38" s="37">
        <v>881</v>
      </c>
      <c r="C38" s="44" t="s">
        <v>88</v>
      </c>
      <c r="D38" s="65">
        <v>120761706.99675444</v>
      </c>
      <c r="E38" s="23">
        <v>9764542.6630004607</v>
      </c>
      <c r="F38" s="66">
        <f t="shared" si="1"/>
        <v>130526249.6597549</v>
      </c>
      <c r="G38" s="179">
        <v>125269105.08048287</v>
      </c>
      <c r="H38" s="176">
        <f t="shared" si="2"/>
        <v>3.7324729799070928E-2</v>
      </c>
      <c r="I38" s="38">
        <v>9764542.6630004607</v>
      </c>
      <c r="J38" s="24">
        <f t="shared" si="3"/>
        <v>135033647.74348333</v>
      </c>
      <c r="K38" s="163">
        <f t="shared" si="4"/>
        <v>3.4532502814398999E-2</v>
      </c>
      <c r="L38" s="65">
        <v>126074692.73515534</v>
      </c>
      <c r="M38" s="176">
        <f t="shared" si="5"/>
        <v>4.3995616412938719E-2</v>
      </c>
      <c r="N38" s="38">
        <v>9764542.6630004607</v>
      </c>
      <c r="O38" s="24">
        <f t="shared" si="6"/>
        <v>135839235.39815581</v>
      </c>
      <c r="P38" s="67">
        <f t="shared" si="7"/>
        <v>4.0704346844028391E-2</v>
      </c>
      <c r="Q38" s="178">
        <v>126074692.73515534</v>
      </c>
      <c r="R38" s="176">
        <f t="shared" si="8"/>
        <v>4.3995616412938719E-2</v>
      </c>
      <c r="S38" s="78">
        <v>9764542.6630004607</v>
      </c>
      <c r="T38" s="24">
        <f t="shared" si="9"/>
        <v>135839235.39815581</v>
      </c>
      <c r="U38" s="440">
        <f t="shared" si="10"/>
        <v>4.0704346844028391E-2</v>
      </c>
    </row>
    <row r="39" spans="1:21" ht="15.75" x14ac:dyDescent="0.25">
      <c r="A39" s="438" t="s">
        <v>84</v>
      </c>
      <c r="B39" s="37">
        <v>919</v>
      </c>
      <c r="C39" s="44" t="s">
        <v>89</v>
      </c>
      <c r="D39" s="65">
        <v>91947810.794130087</v>
      </c>
      <c r="E39" s="23">
        <v>11553814.30802343</v>
      </c>
      <c r="F39" s="66">
        <f t="shared" si="1"/>
        <v>103501625.10215351</v>
      </c>
      <c r="G39" s="179">
        <v>95945001.514987588</v>
      </c>
      <c r="H39" s="176">
        <f t="shared" si="2"/>
        <v>4.3472385979989862E-2</v>
      </c>
      <c r="I39" s="38">
        <v>11560457.09802343</v>
      </c>
      <c r="J39" s="24">
        <f t="shared" si="3"/>
        <v>107505458.61301102</v>
      </c>
      <c r="K39" s="163">
        <f t="shared" si="4"/>
        <v>3.8683774355289822E-2</v>
      </c>
      <c r="L39" s="65">
        <v>98205062.130810216</v>
      </c>
      <c r="M39" s="176">
        <f t="shared" si="5"/>
        <v>6.8052205731031823E-2</v>
      </c>
      <c r="N39" s="38">
        <v>11567099.88802343</v>
      </c>
      <c r="O39" s="24">
        <f t="shared" si="6"/>
        <v>109772162.01883365</v>
      </c>
      <c r="P39" s="67">
        <f t="shared" si="7"/>
        <v>6.0583946488678604E-2</v>
      </c>
      <c r="Q39" s="178">
        <v>98205062.130810231</v>
      </c>
      <c r="R39" s="176">
        <f t="shared" si="8"/>
        <v>6.8052205731031989E-2</v>
      </c>
      <c r="S39" s="78">
        <v>11567099.88802343</v>
      </c>
      <c r="T39" s="24">
        <f t="shared" si="9"/>
        <v>109772162.01883367</v>
      </c>
      <c r="U39" s="440">
        <f t="shared" si="10"/>
        <v>6.058394648867875E-2</v>
      </c>
    </row>
    <row r="40" spans="1:21" ht="15.75" x14ac:dyDescent="0.25">
      <c r="A40" s="438" t="s">
        <v>84</v>
      </c>
      <c r="B40" s="37">
        <v>821</v>
      </c>
      <c r="C40" s="44" t="s">
        <v>90</v>
      </c>
      <c r="D40" s="65">
        <v>25807294.617617916</v>
      </c>
      <c r="E40" s="23">
        <v>1140923.1242447014</v>
      </c>
      <c r="F40" s="66">
        <f t="shared" si="1"/>
        <v>26948217.741862617</v>
      </c>
      <c r="G40" s="179">
        <v>26631846.329763066</v>
      </c>
      <c r="H40" s="176">
        <f t="shared" si="2"/>
        <v>3.1950335142152071E-2</v>
      </c>
      <c r="I40" s="38">
        <v>1141199.4792447013</v>
      </c>
      <c r="J40" s="24">
        <f t="shared" si="3"/>
        <v>27773045.809007768</v>
      </c>
      <c r="K40" s="163">
        <f t="shared" si="4"/>
        <v>3.0607889361967854E-2</v>
      </c>
      <c r="L40" s="65">
        <v>26631846.329763066</v>
      </c>
      <c r="M40" s="176">
        <f t="shared" si="5"/>
        <v>3.1950335142152071E-2</v>
      </c>
      <c r="N40" s="38">
        <v>1141475.8342447013</v>
      </c>
      <c r="O40" s="24">
        <f t="shared" si="6"/>
        <v>27773322.164007768</v>
      </c>
      <c r="P40" s="67">
        <f t="shared" si="7"/>
        <v>3.0618144400080118E-2</v>
      </c>
      <c r="Q40" s="178">
        <v>26631846.329763066</v>
      </c>
      <c r="R40" s="176">
        <f t="shared" si="8"/>
        <v>3.1950335142152071E-2</v>
      </c>
      <c r="S40" s="78">
        <v>1141475.8342447013</v>
      </c>
      <c r="T40" s="24">
        <f t="shared" si="9"/>
        <v>27773322.164007768</v>
      </c>
      <c r="U40" s="440">
        <f t="shared" si="10"/>
        <v>3.0618144400080118E-2</v>
      </c>
    </row>
    <row r="41" spans="1:21" ht="15.75" x14ac:dyDescent="0.25">
      <c r="A41" s="438" t="s">
        <v>84</v>
      </c>
      <c r="B41" s="37">
        <v>926</v>
      </c>
      <c r="C41" s="44" t="s">
        <v>91</v>
      </c>
      <c r="D41" s="65">
        <v>69534240.718983769</v>
      </c>
      <c r="E41" s="23">
        <v>6922000</v>
      </c>
      <c r="F41" s="66">
        <f t="shared" si="1"/>
        <v>76456240.718983769</v>
      </c>
      <c r="G41" s="179">
        <v>71476534.951663211</v>
      </c>
      <c r="H41" s="176">
        <f t="shared" si="2"/>
        <v>2.7932917834380976E-2</v>
      </c>
      <c r="I41" s="38">
        <v>6922000</v>
      </c>
      <c r="J41" s="24">
        <f t="shared" si="3"/>
        <v>78398534.951663211</v>
      </c>
      <c r="K41" s="163">
        <f t="shared" si="4"/>
        <v>2.5403998606449634E-2</v>
      </c>
      <c r="L41" s="65">
        <v>71476534.951663211</v>
      </c>
      <c r="M41" s="176">
        <f t="shared" si="5"/>
        <v>2.7932917834380976E-2</v>
      </c>
      <c r="N41" s="38">
        <v>6922000</v>
      </c>
      <c r="O41" s="24">
        <f t="shared" si="6"/>
        <v>78398534.951663211</v>
      </c>
      <c r="P41" s="67">
        <f t="shared" si="7"/>
        <v>2.5403998606449634E-2</v>
      </c>
      <c r="Q41" s="178">
        <v>71476534.951663211</v>
      </c>
      <c r="R41" s="176">
        <f t="shared" si="8"/>
        <v>2.7932917834380976E-2</v>
      </c>
      <c r="S41" s="78">
        <v>6922000</v>
      </c>
      <c r="T41" s="24">
        <f t="shared" si="9"/>
        <v>78398534.951663211</v>
      </c>
      <c r="U41" s="440">
        <f t="shared" si="10"/>
        <v>2.5403998606449634E-2</v>
      </c>
    </row>
    <row r="42" spans="1:21" ht="15.75" x14ac:dyDescent="0.25">
      <c r="A42" s="438" t="s">
        <v>84</v>
      </c>
      <c r="B42" s="37">
        <v>874</v>
      </c>
      <c r="C42" s="44" t="s">
        <v>92</v>
      </c>
      <c r="D42" s="65">
        <v>24602478.447947249</v>
      </c>
      <c r="E42" s="23">
        <v>2858553.4178454094</v>
      </c>
      <c r="F42" s="66">
        <f t="shared" si="1"/>
        <v>27461031.865792658</v>
      </c>
      <c r="G42" s="179">
        <v>25082345.007323757</v>
      </c>
      <c r="H42" s="176">
        <f t="shared" si="2"/>
        <v>1.9504805598825614E-2</v>
      </c>
      <c r="I42" s="38">
        <v>2859798.4178454094</v>
      </c>
      <c r="J42" s="24">
        <f t="shared" si="3"/>
        <v>27942143.425169166</v>
      </c>
      <c r="K42" s="163">
        <f t="shared" si="4"/>
        <v>1.7519791744454203E-2</v>
      </c>
      <c r="L42" s="65">
        <v>25207132.793429852</v>
      </c>
      <c r="M42" s="176">
        <f t="shared" si="5"/>
        <v>2.4576968810760328E-2</v>
      </c>
      <c r="N42" s="38">
        <v>2861043.4178454094</v>
      </c>
      <c r="O42" s="24">
        <f t="shared" si="6"/>
        <v>28068176.211275261</v>
      </c>
      <c r="P42" s="67">
        <f t="shared" si="7"/>
        <v>2.2109305595282576E-2</v>
      </c>
      <c r="Q42" s="178">
        <v>25207132.793429852</v>
      </c>
      <c r="R42" s="176">
        <f t="shared" si="8"/>
        <v>2.4576968810760328E-2</v>
      </c>
      <c r="S42" s="78">
        <v>2861043.4178454094</v>
      </c>
      <c r="T42" s="24">
        <f t="shared" si="9"/>
        <v>28068176.211275261</v>
      </c>
      <c r="U42" s="440">
        <f t="shared" si="10"/>
        <v>2.2109305595282576E-2</v>
      </c>
    </row>
    <row r="43" spans="1:21" ht="15.75" x14ac:dyDescent="0.25">
      <c r="A43" s="438" t="s">
        <v>84</v>
      </c>
      <c r="B43" s="37">
        <v>882</v>
      </c>
      <c r="C43" s="44" t="s">
        <v>93</v>
      </c>
      <c r="D43" s="65">
        <v>14983020.203556489</v>
      </c>
      <c r="E43" s="23">
        <v>2556414.2171539059</v>
      </c>
      <c r="F43" s="66">
        <f t="shared" si="1"/>
        <v>17539434.420710396</v>
      </c>
      <c r="G43" s="179">
        <v>15531785.820696272</v>
      </c>
      <c r="H43" s="176">
        <f t="shared" si="2"/>
        <v>3.6625834423524531E-2</v>
      </c>
      <c r="I43" s="38">
        <v>2556574.2171539059</v>
      </c>
      <c r="J43" s="24">
        <f t="shared" si="3"/>
        <v>18088360.037850179</v>
      </c>
      <c r="K43" s="163">
        <f t="shared" si="4"/>
        <v>3.1296654383086417E-2</v>
      </c>
      <c r="L43" s="65">
        <v>15997739.395317163</v>
      </c>
      <c r="M43" s="176">
        <f t="shared" si="5"/>
        <v>6.7724609456230475E-2</v>
      </c>
      <c r="N43" s="38">
        <v>2556734.2171539059</v>
      </c>
      <c r="O43" s="24">
        <f t="shared" si="6"/>
        <v>18554473.61247107</v>
      </c>
      <c r="P43" s="67">
        <f t="shared" si="7"/>
        <v>5.7871831406497667E-2</v>
      </c>
      <c r="Q43" s="178">
        <v>16758648.069957396</v>
      </c>
      <c r="R43" s="176">
        <f t="shared" si="8"/>
        <v>0.1185093420603831</v>
      </c>
      <c r="S43" s="78">
        <v>2556734.2171539059</v>
      </c>
      <c r="T43" s="24">
        <f t="shared" si="9"/>
        <v>19315382.287111301</v>
      </c>
      <c r="U43" s="440">
        <f t="shared" si="10"/>
        <v>0.10125456863671059</v>
      </c>
    </row>
    <row r="44" spans="1:21" ht="15.75" x14ac:dyDescent="0.25">
      <c r="A44" s="438" t="s">
        <v>84</v>
      </c>
      <c r="B44" s="37">
        <v>935</v>
      </c>
      <c r="C44" s="44" t="s">
        <v>94</v>
      </c>
      <c r="D44" s="65">
        <v>53141569.208312616</v>
      </c>
      <c r="E44" s="23">
        <v>4218160.8348437268</v>
      </c>
      <c r="F44" s="66">
        <f t="shared" si="1"/>
        <v>57359730.043156341</v>
      </c>
      <c r="G44" s="179">
        <v>54830420.019418262</v>
      </c>
      <c r="H44" s="176">
        <f t="shared" si="2"/>
        <v>3.1780220950672816E-2</v>
      </c>
      <c r="I44" s="38">
        <v>4218760.8348437268</v>
      </c>
      <c r="J44" s="24">
        <f t="shared" si="3"/>
        <v>59049180.854261987</v>
      </c>
      <c r="K44" s="163">
        <f t="shared" si="4"/>
        <v>2.9453604642743898E-2</v>
      </c>
      <c r="L44" s="65">
        <v>56475332.620000817</v>
      </c>
      <c r="M44" s="176">
        <f t="shared" si="5"/>
        <v>6.2733627579193138E-2</v>
      </c>
      <c r="N44" s="38">
        <v>4219360.8348437268</v>
      </c>
      <c r="O44" s="24">
        <f t="shared" si="6"/>
        <v>60694693.454844542</v>
      </c>
      <c r="P44" s="67">
        <f t="shared" si="7"/>
        <v>5.8141197826053918E-2</v>
      </c>
      <c r="Q44" s="178">
        <v>58590999.480672576</v>
      </c>
      <c r="R44" s="176">
        <f t="shared" si="8"/>
        <v>0.10254552798391091</v>
      </c>
      <c r="S44" s="78">
        <v>4219360.8348437268</v>
      </c>
      <c r="T44" s="24">
        <f t="shared" si="9"/>
        <v>62810360.3155163</v>
      </c>
      <c r="U44" s="440">
        <f t="shared" si="10"/>
        <v>9.5025382236963316E-2</v>
      </c>
    </row>
    <row r="45" spans="1:21" ht="15.75" x14ac:dyDescent="0.25">
      <c r="A45" s="438" t="s">
        <v>84</v>
      </c>
      <c r="B45" s="37">
        <v>883</v>
      </c>
      <c r="C45" s="44" t="s">
        <v>95</v>
      </c>
      <c r="D45" s="65">
        <v>20590275.735183321</v>
      </c>
      <c r="E45" s="23">
        <v>1384783.0944938459</v>
      </c>
      <c r="F45" s="66">
        <f t="shared" si="1"/>
        <v>21975058.829677168</v>
      </c>
      <c r="G45" s="179">
        <v>20931125.287359793</v>
      </c>
      <c r="H45" s="176">
        <f t="shared" si="2"/>
        <v>1.6553909066601293E-2</v>
      </c>
      <c r="I45" s="38">
        <v>1384783.0944938459</v>
      </c>
      <c r="J45" s="24">
        <f t="shared" si="3"/>
        <v>22315908.38185364</v>
      </c>
      <c r="K45" s="163">
        <f t="shared" si="4"/>
        <v>1.5510745833187794E-2</v>
      </c>
      <c r="L45" s="65">
        <v>21035260.239038199</v>
      </c>
      <c r="M45" s="176">
        <f t="shared" si="5"/>
        <v>2.1611391201260977E-2</v>
      </c>
      <c r="N45" s="38">
        <v>1384783.0944938459</v>
      </c>
      <c r="O45" s="24">
        <f t="shared" si="6"/>
        <v>22420043.333532047</v>
      </c>
      <c r="P45" s="67">
        <f t="shared" si="7"/>
        <v>2.0249525032166451E-2</v>
      </c>
      <c r="Q45" s="178">
        <v>21035260.239038199</v>
      </c>
      <c r="R45" s="176">
        <f t="shared" si="8"/>
        <v>2.1611391201260977E-2</v>
      </c>
      <c r="S45" s="78">
        <v>1384783.0944938459</v>
      </c>
      <c r="T45" s="24">
        <f t="shared" si="9"/>
        <v>22420043.333532047</v>
      </c>
      <c r="U45" s="440">
        <f t="shared" si="10"/>
        <v>2.0249525032166451E-2</v>
      </c>
    </row>
    <row r="46" spans="1:21" ht="15.75" x14ac:dyDescent="0.25">
      <c r="A46" s="438" t="s">
        <v>96</v>
      </c>
      <c r="B46" s="37">
        <v>202</v>
      </c>
      <c r="C46" s="44" t="s">
        <v>97</v>
      </c>
      <c r="D46" s="65">
        <v>28509795.551387519</v>
      </c>
      <c r="E46" s="23">
        <v>5102373.0565566868</v>
      </c>
      <c r="F46" s="66">
        <f t="shared" si="1"/>
        <v>33612168.607944205</v>
      </c>
      <c r="G46" s="179">
        <v>29253694.852805898</v>
      </c>
      <c r="H46" s="176">
        <f t="shared" si="2"/>
        <v>2.6092761699309162E-2</v>
      </c>
      <c r="I46" s="38">
        <v>5114797.1815566858</v>
      </c>
      <c r="J46" s="24">
        <f t="shared" si="3"/>
        <v>34368492.034362584</v>
      </c>
      <c r="K46" s="163">
        <f t="shared" si="4"/>
        <v>2.2501476630092311E-2</v>
      </c>
      <c r="L46" s="65">
        <v>29399235.623217866</v>
      </c>
      <c r="M46" s="176">
        <f t="shared" si="5"/>
        <v>3.1197700812240999E-2</v>
      </c>
      <c r="N46" s="38">
        <v>5127221.3065566868</v>
      </c>
      <c r="O46" s="24">
        <f t="shared" si="6"/>
        <v>34526456.929774553</v>
      </c>
      <c r="P46" s="67">
        <f t="shared" si="7"/>
        <v>2.7201110779096115E-2</v>
      </c>
      <c r="Q46" s="178">
        <v>29399235.623217866</v>
      </c>
      <c r="R46" s="176">
        <f t="shared" si="8"/>
        <v>3.1197700812240999E-2</v>
      </c>
      <c r="S46" s="78">
        <v>5127221.3065566868</v>
      </c>
      <c r="T46" s="24">
        <f t="shared" si="9"/>
        <v>34526456.929774553</v>
      </c>
      <c r="U46" s="440">
        <f t="shared" si="10"/>
        <v>2.7201110779096115E-2</v>
      </c>
    </row>
    <row r="47" spans="1:21" ht="15.75" x14ac:dyDescent="0.25">
      <c r="A47" s="438" t="s">
        <v>96</v>
      </c>
      <c r="B47" s="37">
        <v>204</v>
      </c>
      <c r="C47" s="44" t="s">
        <v>98</v>
      </c>
      <c r="D47" s="65">
        <v>38884614.981827661</v>
      </c>
      <c r="E47" s="23">
        <v>2004003.466096174</v>
      </c>
      <c r="F47" s="66">
        <f t="shared" si="1"/>
        <v>40888618.447923839</v>
      </c>
      <c r="G47" s="179">
        <v>39679717.549357012</v>
      </c>
      <c r="H47" s="176">
        <f t="shared" si="2"/>
        <v>2.0447741809991787E-2</v>
      </c>
      <c r="I47" s="38">
        <v>2004003.466096174</v>
      </c>
      <c r="J47" s="24">
        <f t="shared" si="3"/>
        <v>41683721.01545319</v>
      </c>
      <c r="K47" s="163">
        <f t="shared" si="4"/>
        <v>1.9445571841513826E-2</v>
      </c>
      <c r="L47" s="65">
        <v>39877129.079453319</v>
      </c>
      <c r="M47" s="176">
        <f t="shared" si="5"/>
        <v>2.5524596246857517E-2</v>
      </c>
      <c r="N47" s="38">
        <v>2004003.466096174</v>
      </c>
      <c r="O47" s="24">
        <f t="shared" si="6"/>
        <v>41881132.545549497</v>
      </c>
      <c r="P47" s="67">
        <f t="shared" si="7"/>
        <v>2.4273603151687161E-2</v>
      </c>
      <c r="Q47" s="178">
        <v>39877129.079453319</v>
      </c>
      <c r="R47" s="176">
        <f t="shared" si="8"/>
        <v>2.5524596246857517E-2</v>
      </c>
      <c r="S47" s="78">
        <v>2004003.466096174</v>
      </c>
      <c r="T47" s="24">
        <f t="shared" si="9"/>
        <v>41881132.545549497</v>
      </c>
      <c r="U47" s="440">
        <f t="shared" si="10"/>
        <v>2.4273603151687161E-2</v>
      </c>
    </row>
    <row r="48" spans="1:21" ht="15.75" x14ac:dyDescent="0.25">
      <c r="A48" s="438" t="s">
        <v>96</v>
      </c>
      <c r="B48" s="37">
        <v>205</v>
      </c>
      <c r="C48" s="44" t="s">
        <v>99</v>
      </c>
      <c r="D48" s="65">
        <v>15955990.441405406</v>
      </c>
      <c r="E48" s="23">
        <v>4124009.5585945942</v>
      </c>
      <c r="F48" s="66">
        <f t="shared" si="1"/>
        <v>20080000</v>
      </c>
      <c r="G48" s="179">
        <v>16541982.923637031</v>
      </c>
      <c r="H48" s="176">
        <f t="shared" si="2"/>
        <v>3.6725547334936243E-2</v>
      </c>
      <c r="I48" s="38">
        <v>4125509.5585945942</v>
      </c>
      <c r="J48" s="24">
        <f t="shared" si="3"/>
        <v>20667492.482231624</v>
      </c>
      <c r="K48" s="163">
        <f t="shared" si="4"/>
        <v>2.9257593736634682E-2</v>
      </c>
      <c r="L48" s="65">
        <v>17005973.677973609</v>
      </c>
      <c r="M48" s="176">
        <f t="shared" si="5"/>
        <v>6.5804955225062203E-2</v>
      </c>
      <c r="N48" s="38">
        <v>4127009.5585945942</v>
      </c>
      <c r="O48" s="24">
        <f t="shared" si="6"/>
        <v>21132983.236568205</v>
      </c>
      <c r="P48" s="67">
        <f t="shared" si="7"/>
        <v>5.2439404211563997E-2</v>
      </c>
      <c r="Q48" s="178">
        <v>17005973.677973609</v>
      </c>
      <c r="R48" s="176">
        <f t="shared" si="8"/>
        <v>6.5804955225062203E-2</v>
      </c>
      <c r="S48" s="78">
        <v>4127009.5585945942</v>
      </c>
      <c r="T48" s="24">
        <f t="shared" si="9"/>
        <v>21132983.236568205</v>
      </c>
      <c r="U48" s="440">
        <f t="shared" si="10"/>
        <v>5.2439404211563997E-2</v>
      </c>
    </row>
    <row r="49" spans="1:21" ht="15.75" x14ac:dyDescent="0.25">
      <c r="A49" s="438" t="s">
        <v>96</v>
      </c>
      <c r="B49" s="37">
        <v>309</v>
      </c>
      <c r="C49" s="44" t="s">
        <v>100</v>
      </c>
      <c r="D49" s="65">
        <v>32917895.546155155</v>
      </c>
      <c r="E49" s="23">
        <v>2549480.1228546724</v>
      </c>
      <c r="F49" s="66">
        <f t="shared" si="1"/>
        <v>35467375.669009827</v>
      </c>
      <c r="G49" s="179">
        <v>33270424.88711378</v>
      </c>
      <c r="H49" s="176">
        <f t="shared" si="2"/>
        <v>1.0709352317627149E-2</v>
      </c>
      <c r="I49" s="38">
        <v>2551080.1228546719</v>
      </c>
      <c r="J49" s="24">
        <f t="shared" si="3"/>
        <v>35821505.009968452</v>
      </c>
      <c r="K49" s="163">
        <f t="shared" si="4"/>
        <v>9.9846502392352387E-3</v>
      </c>
      <c r="L49" s="65">
        <v>33373727.123655029</v>
      </c>
      <c r="M49" s="176">
        <f t="shared" si="5"/>
        <v>1.3847530953512474E-2</v>
      </c>
      <c r="N49" s="38">
        <v>2552680.1228546724</v>
      </c>
      <c r="O49" s="24">
        <f t="shared" si="6"/>
        <v>35926407.246509701</v>
      </c>
      <c r="P49" s="67">
        <f t="shared" si="7"/>
        <v>1.2942360939914703E-2</v>
      </c>
      <c r="Q49" s="178">
        <v>33373727.123655029</v>
      </c>
      <c r="R49" s="176">
        <f t="shared" si="8"/>
        <v>1.3847530953512474E-2</v>
      </c>
      <c r="S49" s="78">
        <v>2552680.1228546724</v>
      </c>
      <c r="T49" s="24">
        <f t="shared" si="9"/>
        <v>35926407.246509701</v>
      </c>
      <c r="U49" s="440">
        <f t="shared" si="10"/>
        <v>1.2942360939914703E-2</v>
      </c>
    </row>
    <row r="50" spans="1:21" ht="15.75" x14ac:dyDescent="0.25">
      <c r="A50" s="438" t="s">
        <v>96</v>
      </c>
      <c r="B50" s="37">
        <v>206</v>
      </c>
      <c r="C50" s="44" t="s">
        <v>101</v>
      </c>
      <c r="D50" s="65">
        <v>25590443.339973249</v>
      </c>
      <c r="E50" s="23">
        <v>1612190.0733316953</v>
      </c>
      <c r="F50" s="66">
        <f t="shared" si="1"/>
        <v>27202633.413304944</v>
      </c>
      <c r="G50" s="179">
        <v>26138998.396898977</v>
      </c>
      <c r="H50" s="176">
        <f t="shared" si="2"/>
        <v>2.1435934096103174E-2</v>
      </c>
      <c r="I50" s="38">
        <v>1612190.0733316953</v>
      </c>
      <c r="J50" s="24">
        <f t="shared" si="3"/>
        <v>27751188.470230673</v>
      </c>
      <c r="K50" s="163">
        <f t="shared" si="4"/>
        <v>2.0165512970425428E-2</v>
      </c>
      <c r="L50" s="65">
        <v>26269043.165042758</v>
      </c>
      <c r="M50" s="176">
        <f t="shared" si="5"/>
        <v>2.6517704912501872E-2</v>
      </c>
      <c r="N50" s="38">
        <v>1612190.0733316953</v>
      </c>
      <c r="O50" s="24">
        <f t="shared" si="6"/>
        <v>27881233.238374453</v>
      </c>
      <c r="P50" s="67">
        <f t="shared" si="7"/>
        <v>2.4946107781520992E-2</v>
      </c>
      <c r="Q50" s="178">
        <v>26269043.165042758</v>
      </c>
      <c r="R50" s="176">
        <f t="shared" si="8"/>
        <v>2.6517704912501872E-2</v>
      </c>
      <c r="S50" s="78">
        <v>1612190.0733316953</v>
      </c>
      <c r="T50" s="24">
        <f t="shared" si="9"/>
        <v>27881233.238374453</v>
      </c>
      <c r="U50" s="440">
        <f t="shared" si="10"/>
        <v>2.4946107781520992E-2</v>
      </c>
    </row>
    <row r="51" spans="1:21" ht="15.75" x14ac:dyDescent="0.25">
      <c r="A51" s="438" t="s">
        <v>96</v>
      </c>
      <c r="B51" s="37">
        <v>207</v>
      </c>
      <c r="C51" s="44" t="s">
        <v>102</v>
      </c>
      <c r="D51" s="65">
        <v>13487610.076805037</v>
      </c>
      <c r="E51" s="23">
        <v>2308041.754134784</v>
      </c>
      <c r="F51" s="66">
        <f t="shared" si="1"/>
        <v>15795651.83093982</v>
      </c>
      <c r="G51" s="179">
        <v>13599698.420361726</v>
      </c>
      <c r="H51" s="176">
        <f t="shared" si="2"/>
        <v>8.3104673784609243E-3</v>
      </c>
      <c r="I51" s="38">
        <v>2315366.754134784</v>
      </c>
      <c r="J51" s="24">
        <f t="shared" si="3"/>
        <v>15915065.174496509</v>
      </c>
      <c r="K51" s="163">
        <f t="shared" si="4"/>
        <v>7.5598870394691505E-3</v>
      </c>
      <c r="L51" s="65">
        <v>13667358.611507805</v>
      </c>
      <c r="M51" s="176">
        <f t="shared" si="5"/>
        <v>1.3326937365418531E-2</v>
      </c>
      <c r="N51" s="38">
        <v>2322691.754134784</v>
      </c>
      <c r="O51" s="24">
        <f t="shared" si="6"/>
        <v>15990050.365642589</v>
      </c>
      <c r="P51" s="67">
        <f t="shared" si="7"/>
        <v>1.2307091646701743E-2</v>
      </c>
      <c r="Q51" s="178">
        <v>13667358.611507805</v>
      </c>
      <c r="R51" s="176">
        <f t="shared" si="8"/>
        <v>1.3326937365418531E-2</v>
      </c>
      <c r="S51" s="78">
        <v>2322691.754134784</v>
      </c>
      <c r="T51" s="24">
        <f t="shared" si="9"/>
        <v>15990050.365642589</v>
      </c>
      <c r="U51" s="440">
        <f t="shared" si="10"/>
        <v>1.2307091646701743E-2</v>
      </c>
    </row>
    <row r="52" spans="1:21" ht="15.75" x14ac:dyDescent="0.25">
      <c r="A52" s="438" t="s">
        <v>96</v>
      </c>
      <c r="B52" s="37">
        <v>208</v>
      </c>
      <c r="C52" s="44" t="s">
        <v>103</v>
      </c>
      <c r="D52" s="65">
        <v>38969973.319010086</v>
      </c>
      <c r="E52" s="23">
        <v>1899412.3422035798</v>
      </c>
      <c r="F52" s="66">
        <f t="shared" si="1"/>
        <v>40869385.661213666</v>
      </c>
      <c r="G52" s="179">
        <v>39538565.888470158</v>
      </c>
      <c r="H52" s="176">
        <f t="shared" si="2"/>
        <v>1.4590530119318927E-2</v>
      </c>
      <c r="I52" s="38">
        <v>1899412.3422035798</v>
      </c>
      <c r="J52" s="24">
        <f t="shared" si="3"/>
        <v>41437978.230673738</v>
      </c>
      <c r="K52" s="163">
        <f t="shared" si="4"/>
        <v>1.3912432503229034E-2</v>
      </c>
      <c r="L52" s="65">
        <v>39735275.171497382</v>
      </c>
      <c r="M52" s="176">
        <f t="shared" si="5"/>
        <v>1.9638244199514789E-2</v>
      </c>
      <c r="N52" s="38">
        <v>1899412.3422035798</v>
      </c>
      <c r="O52" s="24">
        <f t="shared" si="6"/>
        <v>41634687.513700962</v>
      </c>
      <c r="P52" s="67">
        <f t="shared" si="7"/>
        <v>1.872555312749884E-2</v>
      </c>
      <c r="Q52" s="178">
        <v>39735275.171497382</v>
      </c>
      <c r="R52" s="176">
        <f t="shared" si="8"/>
        <v>1.9638244199514789E-2</v>
      </c>
      <c r="S52" s="78">
        <v>1899412.3422035798</v>
      </c>
      <c r="T52" s="24">
        <f t="shared" si="9"/>
        <v>41634687.513700962</v>
      </c>
      <c r="U52" s="440">
        <f t="shared" si="10"/>
        <v>1.872555312749884E-2</v>
      </c>
    </row>
    <row r="53" spans="1:21" ht="15.75" x14ac:dyDescent="0.25">
      <c r="A53" s="438" t="s">
        <v>96</v>
      </c>
      <c r="B53" s="37">
        <v>209</v>
      </c>
      <c r="C53" s="44" t="s">
        <v>104</v>
      </c>
      <c r="D53" s="65">
        <v>47070014.401346162</v>
      </c>
      <c r="E53" s="23">
        <v>2602953.3750474378</v>
      </c>
      <c r="F53" s="66">
        <f t="shared" si="1"/>
        <v>49672967.7763936</v>
      </c>
      <c r="G53" s="179">
        <v>48042992.320412993</v>
      </c>
      <c r="H53" s="176">
        <f t="shared" si="2"/>
        <v>2.0670865123827223E-2</v>
      </c>
      <c r="I53" s="38">
        <v>2603825.1842039772</v>
      </c>
      <c r="J53" s="24">
        <f t="shared" si="3"/>
        <v>50646817.504616968</v>
      </c>
      <c r="K53" s="163">
        <f t="shared" si="4"/>
        <v>1.9605225373430926E-2</v>
      </c>
      <c r="L53" s="65">
        <v>48282012.182703607</v>
      </c>
      <c r="M53" s="176">
        <f t="shared" si="5"/>
        <v>2.5748829626930873E-2</v>
      </c>
      <c r="N53" s="38">
        <v>2604696.9933605166</v>
      </c>
      <c r="O53" s="24">
        <f t="shared" si="6"/>
        <v>50886709.176064126</v>
      </c>
      <c r="P53" s="67">
        <f t="shared" si="7"/>
        <v>2.4434646327843139E-2</v>
      </c>
      <c r="Q53" s="178">
        <v>48282012.182703607</v>
      </c>
      <c r="R53" s="176">
        <f t="shared" si="8"/>
        <v>2.5748829626930873E-2</v>
      </c>
      <c r="S53" s="78">
        <v>2604696.9933605166</v>
      </c>
      <c r="T53" s="24">
        <f t="shared" si="9"/>
        <v>50886709.176064126</v>
      </c>
      <c r="U53" s="440">
        <f t="shared" si="10"/>
        <v>2.4434646327843139E-2</v>
      </c>
    </row>
    <row r="54" spans="1:21" ht="15.75" x14ac:dyDescent="0.25">
      <c r="A54" s="438" t="s">
        <v>96</v>
      </c>
      <c r="B54" s="37">
        <v>316</v>
      </c>
      <c r="C54" s="44" t="s">
        <v>105</v>
      </c>
      <c r="D54" s="65">
        <v>45320039.086982772</v>
      </c>
      <c r="E54" s="23">
        <v>475040.15614858014</v>
      </c>
      <c r="F54" s="66">
        <f t="shared" si="1"/>
        <v>45795079.243131354</v>
      </c>
      <c r="G54" s="179">
        <v>46211642.821536064</v>
      </c>
      <c r="H54" s="176">
        <f t="shared" si="2"/>
        <v>1.9673498799108204E-2</v>
      </c>
      <c r="I54" s="38">
        <v>475040.15614858014</v>
      </c>
      <c r="J54" s="24">
        <f t="shared" si="3"/>
        <v>46686682.977684647</v>
      </c>
      <c r="K54" s="163">
        <f t="shared" si="4"/>
        <v>1.946942224555755E-2</v>
      </c>
      <c r="L54" s="65">
        <v>46240862.881407842</v>
      </c>
      <c r="M54" s="176">
        <f t="shared" si="5"/>
        <v>2.0318248019551191E-2</v>
      </c>
      <c r="N54" s="38">
        <v>475040.15614858014</v>
      </c>
      <c r="O54" s="24">
        <f t="shared" si="6"/>
        <v>46715903.037556425</v>
      </c>
      <c r="P54" s="67">
        <f t="shared" si="7"/>
        <v>2.0107483372532466E-2</v>
      </c>
      <c r="Q54" s="178">
        <v>46240862.881407842</v>
      </c>
      <c r="R54" s="176">
        <f t="shared" si="8"/>
        <v>2.0318248019551191E-2</v>
      </c>
      <c r="S54" s="78">
        <v>475040.15614858014</v>
      </c>
      <c r="T54" s="24">
        <f t="shared" si="9"/>
        <v>46715903.037556425</v>
      </c>
      <c r="U54" s="440">
        <f t="shared" si="10"/>
        <v>2.0107483372532466E-2</v>
      </c>
    </row>
    <row r="55" spans="1:21" ht="15.75" x14ac:dyDescent="0.25">
      <c r="A55" s="438" t="s">
        <v>96</v>
      </c>
      <c r="B55" s="37">
        <v>210</v>
      </c>
      <c r="C55" s="44" t="s">
        <v>106</v>
      </c>
      <c r="D55" s="65">
        <v>38568732.515532598</v>
      </c>
      <c r="E55" s="23">
        <v>3722542.6110754656</v>
      </c>
      <c r="F55" s="66">
        <f t="shared" si="1"/>
        <v>42291275.126608066</v>
      </c>
      <c r="G55" s="179">
        <v>39198684.911652327</v>
      </c>
      <c r="H55" s="176">
        <f t="shared" si="2"/>
        <v>1.6333240815368539E-2</v>
      </c>
      <c r="I55" s="38">
        <v>3733072.1510754656</v>
      </c>
      <c r="J55" s="24">
        <f t="shared" si="3"/>
        <v>42931757.062727794</v>
      </c>
      <c r="K55" s="163">
        <f t="shared" si="4"/>
        <v>1.5144540669495228E-2</v>
      </c>
      <c r="L55" s="65">
        <v>39393703.24454613</v>
      </c>
      <c r="M55" s="176">
        <f t="shared" si="5"/>
        <v>2.1389625098032349E-2</v>
      </c>
      <c r="N55" s="38">
        <v>3743601.6910754656</v>
      </c>
      <c r="O55" s="24">
        <f t="shared" si="6"/>
        <v>43137304.935621597</v>
      </c>
      <c r="P55" s="67">
        <f t="shared" si="7"/>
        <v>2.0004830936895555E-2</v>
      </c>
      <c r="Q55" s="178">
        <v>39393703.24454613</v>
      </c>
      <c r="R55" s="176">
        <f t="shared" si="8"/>
        <v>2.1389625098032349E-2</v>
      </c>
      <c r="S55" s="78">
        <v>3743601.6910754656</v>
      </c>
      <c r="T55" s="24">
        <f t="shared" si="9"/>
        <v>43137304.935621597</v>
      </c>
      <c r="U55" s="440">
        <f t="shared" si="10"/>
        <v>2.0004830936895555E-2</v>
      </c>
    </row>
    <row r="56" spans="1:21" ht="15.75" x14ac:dyDescent="0.25">
      <c r="A56" s="438" t="s">
        <v>96</v>
      </c>
      <c r="B56" s="37">
        <v>211</v>
      </c>
      <c r="C56" s="44" t="s">
        <v>107</v>
      </c>
      <c r="D56" s="65">
        <v>42117403.634059884</v>
      </c>
      <c r="E56" s="23">
        <v>3730054.3589785886</v>
      </c>
      <c r="F56" s="66">
        <f t="shared" si="1"/>
        <v>45847457.993038476</v>
      </c>
      <c r="G56" s="179">
        <v>44465702.388243213</v>
      </c>
      <c r="H56" s="176">
        <f t="shared" si="2"/>
        <v>5.5756018927156425E-2</v>
      </c>
      <c r="I56" s="38">
        <v>3732354.3589785886</v>
      </c>
      <c r="J56" s="24">
        <f t="shared" si="3"/>
        <v>48198056.747221805</v>
      </c>
      <c r="K56" s="163">
        <f t="shared" si="4"/>
        <v>5.1269990902009156E-2</v>
      </c>
      <c r="L56" s="65">
        <v>44465702.388243213</v>
      </c>
      <c r="M56" s="176">
        <f t="shared" si="5"/>
        <v>5.5756018927156425E-2</v>
      </c>
      <c r="N56" s="38">
        <v>3734654.3589785886</v>
      </c>
      <c r="O56" s="24">
        <f t="shared" si="6"/>
        <v>48200356.747221805</v>
      </c>
      <c r="P56" s="67">
        <f t="shared" si="7"/>
        <v>5.1320157260203961E-2</v>
      </c>
      <c r="Q56" s="178">
        <v>44465702.388243213</v>
      </c>
      <c r="R56" s="176">
        <f t="shared" si="8"/>
        <v>5.5756018927156425E-2</v>
      </c>
      <c r="S56" s="78">
        <v>3734654.3589785886</v>
      </c>
      <c r="T56" s="24">
        <f t="shared" si="9"/>
        <v>48200356.747221805</v>
      </c>
      <c r="U56" s="440">
        <f t="shared" si="10"/>
        <v>5.1320157260203961E-2</v>
      </c>
    </row>
    <row r="57" spans="1:21" ht="15.75" x14ac:dyDescent="0.25">
      <c r="A57" s="438" t="s">
        <v>96</v>
      </c>
      <c r="B57" s="37">
        <v>212</v>
      </c>
      <c r="C57" s="44" t="s">
        <v>108</v>
      </c>
      <c r="D57" s="65">
        <v>35690029.50034114</v>
      </c>
      <c r="E57" s="23">
        <v>6620272.3251926992</v>
      </c>
      <c r="F57" s="66">
        <f t="shared" si="1"/>
        <v>42310301.825533837</v>
      </c>
      <c r="G57" s="179">
        <v>36385873.367090493</v>
      </c>
      <c r="H57" s="176">
        <f t="shared" si="2"/>
        <v>1.9496870036005507E-2</v>
      </c>
      <c r="I57" s="38">
        <v>6624402.210192699</v>
      </c>
      <c r="J57" s="24">
        <f t="shared" si="3"/>
        <v>43010275.577283189</v>
      </c>
      <c r="K57" s="163">
        <f t="shared" si="4"/>
        <v>1.6543813717890439E-2</v>
      </c>
      <c r="L57" s="65">
        <v>36566897.612697907</v>
      </c>
      <c r="M57" s="176">
        <f t="shared" si="5"/>
        <v>2.4568993767527865E-2</v>
      </c>
      <c r="N57" s="38">
        <v>6628532.0951926988</v>
      </c>
      <c r="O57" s="24">
        <f t="shared" si="6"/>
        <v>43195429.707890607</v>
      </c>
      <c r="P57" s="67">
        <f t="shared" si="7"/>
        <v>2.0919914161959596E-2</v>
      </c>
      <c r="Q57" s="178">
        <v>36566897.612697907</v>
      </c>
      <c r="R57" s="176">
        <f t="shared" si="8"/>
        <v>2.4568993767527865E-2</v>
      </c>
      <c r="S57" s="78">
        <v>6628532.0951926988</v>
      </c>
      <c r="T57" s="24">
        <f t="shared" si="9"/>
        <v>43195429.707890607</v>
      </c>
      <c r="U57" s="440">
        <f t="shared" si="10"/>
        <v>2.0919914161959596E-2</v>
      </c>
    </row>
    <row r="58" spans="1:21" ht="15.75" x14ac:dyDescent="0.25">
      <c r="A58" s="438" t="s">
        <v>96</v>
      </c>
      <c r="B58" s="37">
        <v>213</v>
      </c>
      <c r="C58" s="44" t="s">
        <v>109</v>
      </c>
      <c r="D58" s="65">
        <v>22860930.410724215</v>
      </c>
      <c r="E58" s="23">
        <v>1476779.4641762022</v>
      </c>
      <c r="F58" s="66">
        <f t="shared" si="1"/>
        <v>24337709.874900416</v>
      </c>
      <c r="G58" s="179">
        <v>23492688.313169383</v>
      </c>
      <c r="H58" s="176">
        <f t="shared" si="2"/>
        <v>2.7634828989672504E-2</v>
      </c>
      <c r="I58" s="38">
        <v>1479014.4641762022</v>
      </c>
      <c r="J58" s="24">
        <f t="shared" si="3"/>
        <v>24971702.777345583</v>
      </c>
      <c r="K58" s="163">
        <f t="shared" si="4"/>
        <v>2.60498175754411E-2</v>
      </c>
      <c r="L58" s="65">
        <v>23609567.35950356</v>
      </c>
      <c r="M58" s="176">
        <f t="shared" si="5"/>
        <v>3.2747440079173414E-2</v>
      </c>
      <c r="N58" s="38">
        <v>1481249.4641762022</v>
      </c>
      <c r="O58" s="24">
        <f t="shared" si="6"/>
        <v>25090816.82367976</v>
      </c>
      <c r="P58" s="67">
        <f t="shared" si="7"/>
        <v>3.0944035106443068E-2</v>
      </c>
      <c r="Q58" s="178">
        <v>23609567.35950356</v>
      </c>
      <c r="R58" s="176">
        <f t="shared" si="8"/>
        <v>3.2747440079173414E-2</v>
      </c>
      <c r="S58" s="78">
        <v>1481249.4641762022</v>
      </c>
      <c r="T58" s="24">
        <f t="shared" si="9"/>
        <v>25090816.82367976</v>
      </c>
      <c r="U58" s="440">
        <f t="shared" si="10"/>
        <v>3.0944035106443068E-2</v>
      </c>
    </row>
    <row r="59" spans="1:21" ht="15.75" x14ac:dyDescent="0.25">
      <c r="A59" s="438" t="s">
        <v>110</v>
      </c>
      <c r="B59" s="37">
        <v>841</v>
      </c>
      <c r="C59" s="44" t="s">
        <v>111</v>
      </c>
      <c r="D59" s="65">
        <v>10580794.688749261</v>
      </c>
      <c r="E59" s="23">
        <v>1334500</v>
      </c>
      <c r="F59" s="66">
        <f t="shared" si="1"/>
        <v>11915294.688749261</v>
      </c>
      <c r="G59" s="179">
        <v>10694562.40953028</v>
      </c>
      <c r="H59" s="176">
        <f t="shared" si="2"/>
        <v>1.0752285071932273E-2</v>
      </c>
      <c r="I59" s="38">
        <v>1335002.5</v>
      </c>
      <c r="J59" s="24">
        <f t="shared" si="3"/>
        <v>12029564.90953028</v>
      </c>
      <c r="K59" s="163">
        <f t="shared" si="4"/>
        <v>9.5902135671823499E-3</v>
      </c>
      <c r="L59" s="65">
        <v>10694562.40953028</v>
      </c>
      <c r="M59" s="176">
        <f t="shared" si="5"/>
        <v>1.0752285071932273E-2</v>
      </c>
      <c r="N59" s="38">
        <v>1335505</v>
      </c>
      <c r="O59" s="24">
        <f t="shared" si="6"/>
        <v>12030067.40953028</v>
      </c>
      <c r="P59" s="67">
        <f t="shared" si="7"/>
        <v>9.6323862547344642E-3</v>
      </c>
      <c r="Q59" s="178">
        <v>10694562.40953028</v>
      </c>
      <c r="R59" s="176">
        <f t="shared" si="8"/>
        <v>1.0752285071932273E-2</v>
      </c>
      <c r="S59" s="78">
        <v>1335505</v>
      </c>
      <c r="T59" s="24">
        <f t="shared" si="9"/>
        <v>12030067.40953028</v>
      </c>
      <c r="U59" s="440">
        <f t="shared" si="10"/>
        <v>9.6323862547344642E-3</v>
      </c>
    </row>
    <row r="60" spans="1:21" ht="15.75" x14ac:dyDescent="0.25">
      <c r="A60" s="438" t="s">
        <v>110</v>
      </c>
      <c r="B60" s="37">
        <v>840</v>
      </c>
      <c r="C60" s="44" t="s">
        <v>112</v>
      </c>
      <c r="D60" s="65">
        <v>42918408.114259392</v>
      </c>
      <c r="E60" s="23">
        <v>5664000</v>
      </c>
      <c r="F60" s="66">
        <f t="shared" si="1"/>
        <v>48582408.114259392</v>
      </c>
      <c r="G60" s="179">
        <v>44334701.709008031</v>
      </c>
      <c r="H60" s="176">
        <f t="shared" si="2"/>
        <v>3.2999676758236597E-2</v>
      </c>
      <c r="I60" s="38">
        <v>5668830</v>
      </c>
      <c r="J60" s="24">
        <f t="shared" si="3"/>
        <v>50003531.709008031</v>
      </c>
      <c r="K60" s="163">
        <f t="shared" si="4"/>
        <v>2.9251814595240812E-2</v>
      </c>
      <c r="L60" s="65">
        <v>45664742.760278277</v>
      </c>
      <c r="M60" s="176">
        <f t="shared" si="5"/>
        <v>6.3989667060983829E-2</v>
      </c>
      <c r="N60" s="38">
        <v>5673660</v>
      </c>
      <c r="O60" s="24">
        <f t="shared" si="6"/>
        <v>51338402.760278277</v>
      </c>
      <c r="P60" s="67">
        <f t="shared" si="7"/>
        <v>5.6728242855668055E-2</v>
      </c>
      <c r="Q60" s="178">
        <v>46793402.686345458</v>
      </c>
      <c r="R60" s="176">
        <f t="shared" si="8"/>
        <v>9.0287472027617485E-2</v>
      </c>
      <c r="S60" s="78">
        <v>5673660</v>
      </c>
      <c r="T60" s="24">
        <f t="shared" si="9"/>
        <v>52467062.686345458</v>
      </c>
      <c r="U60" s="440">
        <f t="shared" si="10"/>
        <v>7.9960107431271688E-2</v>
      </c>
    </row>
    <row r="61" spans="1:21" ht="15.75" x14ac:dyDescent="0.25">
      <c r="A61" s="438" t="s">
        <v>110</v>
      </c>
      <c r="B61" s="37">
        <v>390</v>
      </c>
      <c r="C61" s="44" t="s">
        <v>113</v>
      </c>
      <c r="D61" s="65">
        <v>19470753.896671388</v>
      </c>
      <c r="E61" s="23">
        <v>2072000</v>
      </c>
      <c r="F61" s="66">
        <f t="shared" si="1"/>
        <v>21542753.896671388</v>
      </c>
      <c r="G61" s="179">
        <v>19578179.60328719</v>
      </c>
      <c r="H61" s="176">
        <f t="shared" si="2"/>
        <v>5.5172854212988025E-3</v>
      </c>
      <c r="I61" s="38">
        <v>2072000</v>
      </c>
      <c r="J61" s="24">
        <f t="shared" si="3"/>
        <v>21650179.60328719</v>
      </c>
      <c r="K61" s="163">
        <f t="shared" si="4"/>
        <v>4.9866283173944839E-3</v>
      </c>
      <c r="L61" s="65">
        <v>19675583.481910512</v>
      </c>
      <c r="M61" s="176">
        <f t="shared" si="5"/>
        <v>1.0519858980608865E-2</v>
      </c>
      <c r="N61" s="38">
        <v>2072000</v>
      </c>
      <c r="O61" s="24">
        <f t="shared" si="6"/>
        <v>21747583.481910512</v>
      </c>
      <c r="P61" s="67">
        <f t="shared" si="7"/>
        <v>9.5080501880853846E-3</v>
      </c>
      <c r="Q61" s="178">
        <v>19675583.481910512</v>
      </c>
      <c r="R61" s="176">
        <f t="shared" si="8"/>
        <v>1.0519858980608865E-2</v>
      </c>
      <c r="S61" s="78">
        <v>2072000</v>
      </c>
      <c r="T61" s="24">
        <f t="shared" si="9"/>
        <v>21747583.481910512</v>
      </c>
      <c r="U61" s="440">
        <f t="shared" si="10"/>
        <v>9.5080501880853846E-3</v>
      </c>
    </row>
    <row r="62" spans="1:21" ht="15.75" x14ac:dyDescent="0.25">
      <c r="A62" s="438" t="s">
        <v>110</v>
      </c>
      <c r="B62" s="37">
        <v>805</v>
      </c>
      <c r="C62" s="44" t="s">
        <v>114</v>
      </c>
      <c r="D62" s="65">
        <v>9354325.953043472</v>
      </c>
      <c r="E62" s="23">
        <v>884000</v>
      </c>
      <c r="F62" s="66">
        <f t="shared" si="1"/>
        <v>10238325.953043472</v>
      </c>
      <c r="G62" s="179">
        <v>9627779.1146188769</v>
      </c>
      <c r="H62" s="176">
        <f t="shared" si="2"/>
        <v>2.9232802336381671E-2</v>
      </c>
      <c r="I62" s="38">
        <v>884000</v>
      </c>
      <c r="J62" s="24">
        <f t="shared" si="3"/>
        <v>10511779.114618877</v>
      </c>
      <c r="K62" s="163">
        <f t="shared" si="4"/>
        <v>2.6708776691575981E-2</v>
      </c>
      <c r="L62" s="65">
        <v>9916612.4880574439</v>
      </c>
      <c r="M62" s="176">
        <f t="shared" si="5"/>
        <v>6.0109786406473187E-2</v>
      </c>
      <c r="N62" s="38">
        <v>884000</v>
      </c>
      <c r="O62" s="24">
        <f t="shared" si="6"/>
        <v>10800612.488057444</v>
      </c>
      <c r="P62" s="67">
        <f t="shared" si="7"/>
        <v>5.4919772782465973E-2</v>
      </c>
      <c r="Q62" s="178">
        <v>9994677.9597509857</v>
      </c>
      <c r="R62" s="176">
        <f t="shared" si="8"/>
        <v>6.8455173565891439E-2</v>
      </c>
      <c r="S62" s="78">
        <v>884000</v>
      </c>
      <c r="T62" s="24">
        <f t="shared" si="9"/>
        <v>10878677.959750986</v>
      </c>
      <c r="U62" s="440">
        <f t="shared" si="10"/>
        <v>6.2544600518130697E-2</v>
      </c>
    </row>
    <row r="63" spans="1:21" ht="15.75" x14ac:dyDescent="0.25">
      <c r="A63" s="438" t="s">
        <v>110</v>
      </c>
      <c r="B63" s="37">
        <v>806</v>
      </c>
      <c r="C63" s="44" t="s">
        <v>115</v>
      </c>
      <c r="D63" s="65">
        <v>18240723.781623617</v>
      </c>
      <c r="E63" s="23">
        <v>3541000</v>
      </c>
      <c r="F63" s="66">
        <f t="shared" si="1"/>
        <v>21781723.781623617</v>
      </c>
      <c r="G63" s="179">
        <v>18796125.361524343</v>
      </c>
      <c r="H63" s="176">
        <f t="shared" si="2"/>
        <v>3.044843979602711E-2</v>
      </c>
      <c r="I63" s="38">
        <v>3546835</v>
      </c>
      <c r="J63" s="24">
        <f t="shared" si="3"/>
        <v>22342960.361524343</v>
      </c>
      <c r="K63" s="163">
        <f t="shared" si="4"/>
        <v>2.5766398726175192E-2</v>
      </c>
      <c r="L63" s="65">
        <v>18796125.361524343</v>
      </c>
      <c r="M63" s="176">
        <f t="shared" si="5"/>
        <v>3.044843979602711E-2</v>
      </c>
      <c r="N63" s="38">
        <v>3552670</v>
      </c>
      <c r="O63" s="24">
        <f t="shared" si="6"/>
        <v>22348795.361524343</v>
      </c>
      <c r="P63" s="67">
        <f t="shared" si="7"/>
        <v>2.6034283860451056E-2</v>
      </c>
      <c r="Q63" s="178">
        <v>18796125.361524343</v>
      </c>
      <c r="R63" s="176">
        <f t="shared" si="8"/>
        <v>3.044843979602711E-2</v>
      </c>
      <c r="S63" s="78">
        <v>3552670</v>
      </c>
      <c r="T63" s="24">
        <f t="shared" si="9"/>
        <v>22348795.361524343</v>
      </c>
      <c r="U63" s="440">
        <f t="shared" si="10"/>
        <v>2.6034283860451056E-2</v>
      </c>
    </row>
    <row r="64" spans="1:21" ht="15.75" x14ac:dyDescent="0.25">
      <c r="A64" s="438" t="s">
        <v>110</v>
      </c>
      <c r="B64" s="37">
        <v>391</v>
      </c>
      <c r="C64" s="44" t="s">
        <v>116</v>
      </c>
      <c r="D64" s="65">
        <v>29681977.840048626</v>
      </c>
      <c r="E64" s="23">
        <v>5357000</v>
      </c>
      <c r="F64" s="66">
        <f t="shared" si="1"/>
        <v>35038977.840048626</v>
      </c>
      <c r="G64" s="179">
        <v>30171848.249600515</v>
      </c>
      <c r="H64" s="176">
        <f t="shared" si="2"/>
        <v>1.6503967902399261E-2</v>
      </c>
      <c r="I64" s="38">
        <v>5371075</v>
      </c>
      <c r="J64" s="24">
        <f t="shared" si="3"/>
        <v>35542923.249600515</v>
      </c>
      <c r="K64" s="163">
        <f t="shared" si="4"/>
        <v>1.4382423250255103E-2</v>
      </c>
      <c r="L64" s="65">
        <v>30321956.947359726</v>
      </c>
      <c r="M64" s="176">
        <f t="shared" si="5"/>
        <v>2.1561201573555629E-2</v>
      </c>
      <c r="N64" s="38">
        <v>5385150</v>
      </c>
      <c r="O64" s="24">
        <f t="shared" si="6"/>
        <v>35707106.947359726</v>
      </c>
      <c r="P64" s="67">
        <f t="shared" si="7"/>
        <v>1.9068167751955533E-2</v>
      </c>
      <c r="Q64" s="178">
        <v>30321956.947359726</v>
      </c>
      <c r="R64" s="176">
        <f t="shared" si="8"/>
        <v>2.1561201573555629E-2</v>
      </c>
      <c r="S64" s="78">
        <v>5385150</v>
      </c>
      <c r="T64" s="24">
        <f t="shared" si="9"/>
        <v>35707106.947359726</v>
      </c>
      <c r="U64" s="440">
        <f t="shared" si="10"/>
        <v>1.9068167751955533E-2</v>
      </c>
    </row>
    <row r="65" spans="1:21" ht="15.75" x14ac:dyDescent="0.25">
      <c r="A65" s="438" t="s">
        <v>110</v>
      </c>
      <c r="B65" s="37">
        <v>392</v>
      </c>
      <c r="C65" s="44" t="s">
        <v>117</v>
      </c>
      <c r="D65" s="65">
        <v>17420015.636493526</v>
      </c>
      <c r="E65" s="23">
        <v>2150000</v>
      </c>
      <c r="F65" s="66">
        <f t="shared" si="1"/>
        <v>19570015.636493526</v>
      </c>
      <c r="G65" s="179">
        <v>17909313.970324468</v>
      </c>
      <c r="H65" s="176">
        <f t="shared" si="2"/>
        <v>2.8088283273747527E-2</v>
      </c>
      <c r="I65" s="38">
        <v>2150000</v>
      </c>
      <c r="J65" s="24">
        <f t="shared" si="3"/>
        <v>20059313.970324468</v>
      </c>
      <c r="K65" s="163">
        <f t="shared" si="4"/>
        <v>2.5002449815038161E-2</v>
      </c>
      <c r="L65" s="65">
        <v>17909313.970324468</v>
      </c>
      <c r="M65" s="176">
        <f t="shared" si="5"/>
        <v>2.8088283273747527E-2</v>
      </c>
      <c r="N65" s="38">
        <v>2150000</v>
      </c>
      <c r="O65" s="24">
        <f t="shared" si="6"/>
        <v>20059313.970324468</v>
      </c>
      <c r="P65" s="67">
        <f t="shared" si="7"/>
        <v>2.5002449815038161E-2</v>
      </c>
      <c r="Q65" s="178">
        <v>17909313.970324468</v>
      </c>
      <c r="R65" s="176">
        <f t="shared" si="8"/>
        <v>2.8088283273747527E-2</v>
      </c>
      <c r="S65" s="78">
        <v>2150000</v>
      </c>
      <c r="T65" s="24">
        <f t="shared" si="9"/>
        <v>20059313.970324468</v>
      </c>
      <c r="U65" s="440">
        <f t="shared" si="10"/>
        <v>2.5002449815038161E-2</v>
      </c>
    </row>
    <row r="66" spans="1:21" ht="15.75" x14ac:dyDescent="0.25">
      <c r="A66" s="438" t="s">
        <v>110</v>
      </c>
      <c r="B66" s="37">
        <v>929</v>
      </c>
      <c r="C66" s="44" t="s">
        <v>118</v>
      </c>
      <c r="D66" s="65">
        <v>29829134.276961636</v>
      </c>
      <c r="E66" s="23">
        <v>1968000</v>
      </c>
      <c r="F66" s="66">
        <f t="shared" si="1"/>
        <v>31797134.276961636</v>
      </c>
      <c r="G66" s="179">
        <v>29829134.276961636</v>
      </c>
      <c r="H66" s="176">
        <f t="shared" si="2"/>
        <v>0</v>
      </c>
      <c r="I66" s="38">
        <v>1968000</v>
      </c>
      <c r="J66" s="24">
        <f t="shared" si="3"/>
        <v>31797134.276961636</v>
      </c>
      <c r="K66" s="163">
        <f t="shared" si="4"/>
        <v>0</v>
      </c>
      <c r="L66" s="65">
        <v>29934885.924833622</v>
      </c>
      <c r="M66" s="176">
        <f t="shared" si="5"/>
        <v>3.5452469686209674E-3</v>
      </c>
      <c r="N66" s="38">
        <v>1968000</v>
      </c>
      <c r="O66" s="24">
        <f t="shared" si="6"/>
        <v>31902885.924833622</v>
      </c>
      <c r="P66" s="67">
        <f t="shared" si="7"/>
        <v>3.3258232314541491E-3</v>
      </c>
      <c r="Q66" s="178">
        <v>29934885.924833622</v>
      </c>
      <c r="R66" s="176">
        <f t="shared" si="8"/>
        <v>3.5452469686209674E-3</v>
      </c>
      <c r="S66" s="78">
        <v>1968000</v>
      </c>
      <c r="T66" s="24">
        <f t="shared" si="9"/>
        <v>31902885.924833622</v>
      </c>
      <c r="U66" s="440">
        <f t="shared" si="10"/>
        <v>3.3258232314541491E-3</v>
      </c>
    </row>
    <row r="67" spans="1:21" ht="15.75" x14ac:dyDescent="0.25">
      <c r="A67" s="438" t="s">
        <v>110</v>
      </c>
      <c r="B67" s="37">
        <v>807</v>
      </c>
      <c r="C67" s="44" t="s">
        <v>119</v>
      </c>
      <c r="D67" s="65">
        <v>14421026.422688918</v>
      </c>
      <c r="E67" s="23">
        <v>1528000</v>
      </c>
      <c r="F67" s="66">
        <f t="shared" si="1"/>
        <v>15949026.422688918</v>
      </c>
      <c r="G67" s="179">
        <v>14490898.148342358</v>
      </c>
      <c r="H67" s="176">
        <f t="shared" si="2"/>
        <v>4.845128467659489E-3</v>
      </c>
      <c r="I67" s="38">
        <v>1528670</v>
      </c>
      <c r="J67" s="24">
        <f t="shared" si="3"/>
        <v>16019568.148342358</v>
      </c>
      <c r="K67" s="163">
        <f t="shared" si="4"/>
        <v>4.4229486981780808E-3</v>
      </c>
      <c r="L67" s="65">
        <v>14535877.970705157</v>
      </c>
      <c r="M67" s="176">
        <f t="shared" si="5"/>
        <v>7.964172913208209E-3</v>
      </c>
      <c r="N67" s="38">
        <v>1529340</v>
      </c>
      <c r="O67" s="24">
        <f t="shared" si="6"/>
        <v>16065217.970705157</v>
      </c>
      <c r="P67" s="67">
        <f t="shared" si="7"/>
        <v>7.2851812353226823E-3</v>
      </c>
      <c r="Q67" s="178">
        <v>14535877.970705157</v>
      </c>
      <c r="R67" s="176">
        <f t="shared" si="8"/>
        <v>7.964172913208209E-3</v>
      </c>
      <c r="S67" s="78">
        <v>1529340</v>
      </c>
      <c r="T67" s="24">
        <f t="shared" si="9"/>
        <v>16065217.970705157</v>
      </c>
      <c r="U67" s="440">
        <f t="shared" si="10"/>
        <v>7.2851812353226823E-3</v>
      </c>
    </row>
    <row r="68" spans="1:21" ht="15.75" x14ac:dyDescent="0.25">
      <c r="A68" s="438" t="s">
        <v>110</v>
      </c>
      <c r="B68" s="37">
        <v>393</v>
      </c>
      <c r="C68" s="44" t="s">
        <v>120</v>
      </c>
      <c r="D68" s="65">
        <v>14689849.494336102</v>
      </c>
      <c r="E68" s="23">
        <v>1866000</v>
      </c>
      <c r="F68" s="66">
        <f t="shared" si="1"/>
        <v>16555849.494336102</v>
      </c>
      <c r="G68" s="179">
        <v>14944325.832629085</v>
      </c>
      <c r="H68" s="176">
        <f t="shared" si="2"/>
        <v>1.7323277436647647E-2</v>
      </c>
      <c r="I68" s="38">
        <v>1866000</v>
      </c>
      <c r="J68" s="24">
        <f t="shared" si="3"/>
        <v>16810325.832629085</v>
      </c>
      <c r="K68" s="163">
        <f t="shared" si="4"/>
        <v>1.5370781087375853E-2</v>
      </c>
      <c r="L68" s="65">
        <v>14944325.832629085</v>
      </c>
      <c r="M68" s="176">
        <f t="shared" si="5"/>
        <v>1.7323277436647647E-2</v>
      </c>
      <c r="N68" s="38">
        <v>1866000</v>
      </c>
      <c r="O68" s="24">
        <f t="shared" si="6"/>
        <v>16810325.832629085</v>
      </c>
      <c r="P68" s="67">
        <f t="shared" si="7"/>
        <v>1.5370781087375853E-2</v>
      </c>
      <c r="Q68" s="178">
        <v>14944325.832629083</v>
      </c>
      <c r="R68" s="176">
        <f t="shared" si="8"/>
        <v>1.7323277436647518E-2</v>
      </c>
      <c r="S68" s="78">
        <v>1866000</v>
      </c>
      <c r="T68" s="24">
        <f t="shared" si="9"/>
        <v>16810325.832629085</v>
      </c>
      <c r="U68" s="440">
        <f t="shared" si="10"/>
        <v>1.5370781087375853E-2</v>
      </c>
    </row>
    <row r="69" spans="1:21" ht="15.75" x14ac:dyDescent="0.25">
      <c r="A69" s="438" t="s">
        <v>110</v>
      </c>
      <c r="B69" s="37">
        <v>808</v>
      </c>
      <c r="C69" s="44" t="s">
        <v>121</v>
      </c>
      <c r="D69" s="65">
        <v>22210622.691848911</v>
      </c>
      <c r="E69" s="23">
        <v>1621000</v>
      </c>
      <c r="F69" s="66">
        <f t="shared" si="1"/>
        <v>23831622.691848911</v>
      </c>
      <c r="G69" s="179">
        <v>22426752.109254226</v>
      </c>
      <c r="H69" s="176">
        <f t="shared" si="2"/>
        <v>9.7309031090169387E-3</v>
      </c>
      <c r="I69" s="38">
        <v>1621125</v>
      </c>
      <c r="J69" s="24">
        <f t="shared" si="3"/>
        <v>24047877.109254226</v>
      </c>
      <c r="K69" s="163">
        <f t="shared" si="4"/>
        <v>9.0742632258641737E-3</v>
      </c>
      <c r="L69" s="65">
        <v>22538327.990394793</v>
      </c>
      <c r="M69" s="176">
        <f t="shared" si="5"/>
        <v>1.4754439940405041E-2</v>
      </c>
      <c r="N69" s="38">
        <v>1621250</v>
      </c>
      <c r="O69" s="24">
        <f t="shared" si="6"/>
        <v>24159577.990394793</v>
      </c>
      <c r="P69" s="67">
        <f t="shared" si="7"/>
        <v>1.3761349899939969E-2</v>
      </c>
      <c r="Q69" s="178">
        <v>22538327.990394793</v>
      </c>
      <c r="R69" s="176">
        <f t="shared" si="8"/>
        <v>1.4754439940405041E-2</v>
      </c>
      <c r="S69" s="78">
        <v>1621250</v>
      </c>
      <c r="T69" s="24">
        <f t="shared" si="9"/>
        <v>24159577.990394793</v>
      </c>
      <c r="U69" s="440">
        <f t="shared" si="10"/>
        <v>1.3761349899939969E-2</v>
      </c>
    </row>
    <row r="70" spans="1:21" ht="15.75" x14ac:dyDescent="0.25">
      <c r="A70" s="438" t="s">
        <v>110</v>
      </c>
      <c r="B70" s="37">
        <v>394</v>
      </c>
      <c r="C70" s="44" t="s">
        <v>122</v>
      </c>
      <c r="D70" s="65">
        <v>19794900.783535317</v>
      </c>
      <c r="E70" s="23">
        <v>2532000</v>
      </c>
      <c r="F70" s="66">
        <f t="shared" si="1"/>
        <v>22326900.783535317</v>
      </c>
      <c r="G70" s="179">
        <v>20400007.982003301</v>
      </c>
      <c r="H70" s="176">
        <f t="shared" si="2"/>
        <v>3.0568842202598513E-2</v>
      </c>
      <c r="I70" s="38">
        <v>2532000</v>
      </c>
      <c r="J70" s="24">
        <f t="shared" si="3"/>
        <v>22932007.982003301</v>
      </c>
      <c r="K70" s="163">
        <f t="shared" si="4"/>
        <v>2.7102158258982961E-2</v>
      </c>
      <c r="L70" s="65">
        <v>21012008.221463401</v>
      </c>
      <c r="M70" s="176">
        <f t="shared" si="5"/>
        <v>6.1485907468676493E-2</v>
      </c>
      <c r="N70" s="38">
        <v>2532000</v>
      </c>
      <c r="O70" s="24">
        <f t="shared" si="6"/>
        <v>23544008.221463401</v>
      </c>
      <c r="P70" s="67">
        <f t="shared" si="7"/>
        <v>5.4513049067052975E-2</v>
      </c>
      <c r="Q70" s="178">
        <v>24182355.203316435</v>
      </c>
      <c r="R70" s="176">
        <f t="shared" si="8"/>
        <v>0.2216456888447981</v>
      </c>
      <c r="S70" s="78">
        <v>2532000</v>
      </c>
      <c r="T70" s="24">
        <f t="shared" si="9"/>
        <v>26714355.203316435</v>
      </c>
      <c r="U70" s="440">
        <f t="shared" si="10"/>
        <v>0.19650978263031427</v>
      </c>
    </row>
    <row r="71" spans="1:21" ht="15.75" x14ac:dyDescent="0.25">
      <c r="A71" s="438" t="s">
        <v>123</v>
      </c>
      <c r="B71" s="37">
        <v>889</v>
      </c>
      <c r="C71" s="44" t="s">
        <v>124</v>
      </c>
      <c r="D71" s="65">
        <v>16872719.862590469</v>
      </c>
      <c r="E71" s="23">
        <v>1402400</v>
      </c>
      <c r="F71" s="66">
        <f t="shared" si="1"/>
        <v>18275119.862590469</v>
      </c>
      <c r="G71" s="179">
        <v>17333204.089589607</v>
      </c>
      <c r="H71" s="176">
        <f t="shared" si="2"/>
        <v>2.7291641818821696E-2</v>
      </c>
      <c r="I71" s="38">
        <v>1404202</v>
      </c>
      <c r="J71" s="24">
        <f t="shared" si="3"/>
        <v>18737406.089589607</v>
      </c>
      <c r="K71" s="163">
        <f t="shared" si="4"/>
        <v>2.5295934060900284E-2</v>
      </c>
      <c r="L71" s="65">
        <v>17421673.586528845</v>
      </c>
      <c r="M71" s="176">
        <f t="shared" si="5"/>
        <v>3.253498715138952E-2</v>
      </c>
      <c r="N71" s="38">
        <v>1406004</v>
      </c>
      <c r="O71" s="24">
        <f t="shared" si="6"/>
        <v>18827677.586528845</v>
      </c>
      <c r="P71" s="67">
        <f t="shared" si="7"/>
        <v>3.0235518458594204E-2</v>
      </c>
      <c r="Q71" s="178">
        <v>17421673.586528845</v>
      </c>
      <c r="R71" s="176">
        <f t="shared" si="8"/>
        <v>3.253498715138952E-2</v>
      </c>
      <c r="S71" s="78">
        <v>1406004</v>
      </c>
      <c r="T71" s="24">
        <f t="shared" si="9"/>
        <v>18827677.586528845</v>
      </c>
      <c r="U71" s="440">
        <f t="shared" si="10"/>
        <v>3.0235518458594204E-2</v>
      </c>
    </row>
    <row r="72" spans="1:21" ht="15.75" x14ac:dyDescent="0.25">
      <c r="A72" s="438" t="s">
        <v>123</v>
      </c>
      <c r="B72" s="37">
        <v>890</v>
      </c>
      <c r="C72" s="44" t="s">
        <v>125</v>
      </c>
      <c r="D72" s="65">
        <v>15363854.379894622</v>
      </c>
      <c r="E72" s="23">
        <v>3214000</v>
      </c>
      <c r="F72" s="66">
        <f t="shared" si="1"/>
        <v>18577854.379894622</v>
      </c>
      <c r="G72" s="179">
        <v>15625803.078591533</v>
      </c>
      <c r="H72" s="176">
        <f t="shared" si="2"/>
        <v>1.7049673357988959E-2</v>
      </c>
      <c r="I72" s="38">
        <v>3219660</v>
      </c>
      <c r="J72" s="24">
        <f t="shared" si="3"/>
        <v>18845463.078591533</v>
      </c>
      <c r="K72" s="163">
        <f t="shared" si="4"/>
        <v>1.4404715056143597E-2</v>
      </c>
      <c r="L72" s="65">
        <v>15625803.078591533</v>
      </c>
      <c r="M72" s="176">
        <f t="shared" si="5"/>
        <v>1.7049673357988959E-2</v>
      </c>
      <c r="N72" s="38">
        <v>3225320</v>
      </c>
      <c r="O72" s="24">
        <f t="shared" si="6"/>
        <v>18851123.078591533</v>
      </c>
      <c r="P72" s="67">
        <f t="shared" si="7"/>
        <v>1.4709378871687624E-2</v>
      </c>
      <c r="Q72" s="178">
        <v>15625803.078591533</v>
      </c>
      <c r="R72" s="176">
        <f t="shared" si="8"/>
        <v>1.7049673357988959E-2</v>
      </c>
      <c r="S72" s="78">
        <v>3225320</v>
      </c>
      <c r="T72" s="24">
        <f t="shared" si="9"/>
        <v>18851123.078591533</v>
      </c>
      <c r="U72" s="440">
        <f t="shared" si="10"/>
        <v>1.4709378871687624E-2</v>
      </c>
    </row>
    <row r="73" spans="1:21" ht="15.75" x14ac:dyDescent="0.25">
      <c r="A73" s="438" t="s">
        <v>123</v>
      </c>
      <c r="B73" s="37">
        <v>350</v>
      </c>
      <c r="C73" s="44" t="s">
        <v>126</v>
      </c>
      <c r="D73" s="65">
        <v>30426887.683308523</v>
      </c>
      <c r="E73" s="23">
        <v>2811669.7573683448</v>
      </c>
      <c r="F73" s="66">
        <f t="shared" si="1"/>
        <v>33238557.440676868</v>
      </c>
      <c r="G73" s="179">
        <v>31301913.717412662</v>
      </c>
      <c r="H73" s="176">
        <f t="shared" si="2"/>
        <v>2.8758315448219746E-2</v>
      </c>
      <c r="I73" s="38">
        <v>2811669.7573683448</v>
      </c>
      <c r="J73" s="24">
        <f t="shared" si="3"/>
        <v>34113583.474781007</v>
      </c>
      <c r="K73" s="163">
        <f t="shared" si="4"/>
        <v>2.6325632081532345E-2</v>
      </c>
      <c r="L73" s="65">
        <v>31301913.717412662</v>
      </c>
      <c r="M73" s="176">
        <f t="shared" si="5"/>
        <v>2.8758315448219746E-2</v>
      </c>
      <c r="N73" s="38">
        <v>2811669.7573683448</v>
      </c>
      <c r="O73" s="24">
        <f t="shared" si="6"/>
        <v>34113583.474781007</v>
      </c>
      <c r="P73" s="67">
        <f t="shared" si="7"/>
        <v>2.6325632081532345E-2</v>
      </c>
      <c r="Q73" s="178">
        <v>31301913.717412662</v>
      </c>
      <c r="R73" s="176">
        <f t="shared" si="8"/>
        <v>2.8758315448219746E-2</v>
      </c>
      <c r="S73" s="78">
        <v>2811669.7573683448</v>
      </c>
      <c r="T73" s="24">
        <f t="shared" si="9"/>
        <v>34113583.474781007</v>
      </c>
      <c r="U73" s="440">
        <f t="shared" si="10"/>
        <v>2.6325632081532345E-2</v>
      </c>
    </row>
    <row r="74" spans="1:21" ht="15.75" x14ac:dyDescent="0.25">
      <c r="A74" s="438" t="s">
        <v>123</v>
      </c>
      <c r="B74" s="37">
        <v>351</v>
      </c>
      <c r="C74" s="44" t="s">
        <v>127</v>
      </c>
      <c r="D74" s="65">
        <v>27212628.45135349</v>
      </c>
      <c r="E74" s="23">
        <v>1916093.6185845216</v>
      </c>
      <c r="F74" s="66">
        <f t="shared" si="1"/>
        <v>29128722.069938011</v>
      </c>
      <c r="G74" s="179">
        <v>27509699.175936107</v>
      </c>
      <c r="H74" s="176">
        <f t="shared" si="2"/>
        <v>1.0916649419355912E-2</v>
      </c>
      <c r="I74" s="38">
        <v>1916931.6985845217</v>
      </c>
      <c r="J74" s="24">
        <f t="shared" si="3"/>
        <v>29426630.87452063</v>
      </c>
      <c r="K74" s="163">
        <f t="shared" si="4"/>
        <v>1.0227321468732465E-2</v>
      </c>
      <c r="L74" s="65">
        <v>27646563.350940771</v>
      </c>
      <c r="M74" s="176">
        <f t="shared" si="5"/>
        <v>1.5946085486119154E-2</v>
      </c>
      <c r="N74" s="38">
        <v>1917769.7785845215</v>
      </c>
      <c r="O74" s="24">
        <f t="shared" si="6"/>
        <v>29564333.129525293</v>
      </c>
      <c r="P74" s="67">
        <f t="shared" si="7"/>
        <v>1.4954691748624597E-2</v>
      </c>
      <c r="Q74" s="178">
        <v>27646563.350940771</v>
      </c>
      <c r="R74" s="176">
        <f t="shared" si="8"/>
        <v>1.5946085486119154E-2</v>
      </c>
      <c r="S74" s="78">
        <v>1917769.7785845215</v>
      </c>
      <c r="T74" s="24">
        <f t="shared" si="9"/>
        <v>29564333.129525293</v>
      </c>
      <c r="U74" s="440">
        <f t="shared" si="10"/>
        <v>1.4954691748624597E-2</v>
      </c>
    </row>
    <row r="75" spans="1:21" ht="15.75" x14ac:dyDescent="0.25">
      <c r="A75" s="438" t="s">
        <v>123</v>
      </c>
      <c r="B75" s="37">
        <v>895</v>
      </c>
      <c r="C75" s="44" t="s">
        <v>128</v>
      </c>
      <c r="D75" s="65">
        <v>33046822.282979805</v>
      </c>
      <c r="E75" s="23">
        <v>432204.02110374114</v>
      </c>
      <c r="F75" s="66">
        <f t="shared" si="1"/>
        <v>33479026.304083545</v>
      </c>
      <c r="G75" s="179">
        <v>33248009.799917281</v>
      </c>
      <c r="H75" s="176">
        <f t="shared" si="2"/>
        <v>6.0879534865624224E-3</v>
      </c>
      <c r="I75" s="38">
        <v>432204.02110374114</v>
      </c>
      <c r="J75" s="24">
        <f t="shared" si="3"/>
        <v>33680213.82102102</v>
      </c>
      <c r="K75" s="163">
        <f t="shared" si="4"/>
        <v>6.0093598634000942E-3</v>
      </c>
      <c r="L75" s="65">
        <v>33413422.783996478</v>
      </c>
      <c r="M75" s="176">
        <f t="shared" si="5"/>
        <v>1.1093366190475868E-2</v>
      </c>
      <c r="N75" s="38">
        <v>432204.02110374114</v>
      </c>
      <c r="O75" s="24">
        <f t="shared" si="6"/>
        <v>33845626.805100217</v>
      </c>
      <c r="P75" s="67">
        <f t="shared" si="7"/>
        <v>1.0950154215565023E-2</v>
      </c>
      <c r="Q75" s="178">
        <v>33413422.783996478</v>
      </c>
      <c r="R75" s="176">
        <f t="shared" si="8"/>
        <v>1.1093366190475868E-2</v>
      </c>
      <c r="S75" s="78">
        <v>432204.02110374114</v>
      </c>
      <c r="T75" s="24">
        <f t="shared" si="9"/>
        <v>33845626.805100217</v>
      </c>
      <c r="U75" s="440">
        <f t="shared" si="10"/>
        <v>1.0950154215565023E-2</v>
      </c>
    </row>
    <row r="76" spans="1:21" ht="15.75" x14ac:dyDescent="0.25">
      <c r="A76" s="438" t="s">
        <v>123</v>
      </c>
      <c r="B76" s="37">
        <v>896</v>
      </c>
      <c r="C76" s="44" t="s">
        <v>129</v>
      </c>
      <c r="D76" s="65">
        <v>32626336.764441129</v>
      </c>
      <c r="E76" s="23">
        <v>4800570.6063998584</v>
      </c>
      <c r="F76" s="66">
        <f t="shared" si="1"/>
        <v>37426907.370840989</v>
      </c>
      <c r="G76" s="179">
        <v>32838929.930113785</v>
      </c>
      <c r="H76" s="176">
        <f t="shared" si="2"/>
        <v>6.5159986304180401E-3</v>
      </c>
      <c r="I76" s="38">
        <v>4803200.0363998581</v>
      </c>
      <c r="J76" s="24">
        <f t="shared" si="3"/>
        <v>37642129.966513641</v>
      </c>
      <c r="K76" s="163">
        <f t="shared" si="4"/>
        <v>5.7504776854827811E-3</v>
      </c>
      <c r="L76" s="65">
        <v>33002307.690960124</v>
      </c>
      <c r="M76" s="176">
        <f t="shared" si="5"/>
        <v>1.1523540912161472E-2</v>
      </c>
      <c r="N76" s="38">
        <v>4805829.4663998578</v>
      </c>
      <c r="O76" s="24">
        <f t="shared" si="6"/>
        <v>37808137.15735998</v>
      </c>
      <c r="P76" s="67">
        <f t="shared" si="7"/>
        <v>1.0185981511686541E-2</v>
      </c>
      <c r="Q76" s="178">
        <v>33002307.690960124</v>
      </c>
      <c r="R76" s="176">
        <f t="shared" si="8"/>
        <v>1.1523540912161472E-2</v>
      </c>
      <c r="S76" s="78">
        <v>4805829.4663998578</v>
      </c>
      <c r="T76" s="24">
        <f t="shared" si="9"/>
        <v>37808137.15735998</v>
      </c>
      <c r="U76" s="440">
        <f t="shared" si="10"/>
        <v>1.0185981511686541E-2</v>
      </c>
    </row>
    <row r="77" spans="1:21" ht="15.75" x14ac:dyDescent="0.25">
      <c r="A77" s="438" t="s">
        <v>123</v>
      </c>
      <c r="B77" s="37">
        <v>909</v>
      </c>
      <c r="C77" s="44" t="s">
        <v>130</v>
      </c>
      <c r="D77" s="65">
        <v>39390189.575251773</v>
      </c>
      <c r="E77" s="23">
        <v>2462637</v>
      </c>
      <c r="F77" s="66">
        <f t="shared" si="1"/>
        <v>41852826.575251773</v>
      </c>
      <c r="G77" s="179">
        <v>39424382.525818847</v>
      </c>
      <c r="H77" s="176">
        <f t="shared" si="2"/>
        <v>8.6805752741431349E-4</v>
      </c>
      <c r="I77" s="38">
        <v>2466650.1850000001</v>
      </c>
      <c r="J77" s="24">
        <f t="shared" si="3"/>
        <v>41891032.71081885</v>
      </c>
      <c r="K77" s="163">
        <f t="shared" si="4"/>
        <v>9.1286870430080783E-4</v>
      </c>
      <c r="L77" s="65">
        <v>39620523.732414961</v>
      </c>
      <c r="M77" s="176">
        <f t="shared" si="5"/>
        <v>5.8475005996900089E-3</v>
      </c>
      <c r="N77" s="38">
        <v>2470663.37</v>
      </c>
      <c r="O77" s="24">
        <f t="shared" si="6"/>
        <v>42091187.102414958</v>
      </c>
      <c r="P77" s="67">
        <f t="shared" si="7"/>
        <v>5.6952073890304813E-3</v>
      </c>
      <c r="Q77" s="178">
        <v>39620523.732414961</v>
      </c>
      <c r="R77" s="176">
        <f t="shared" si="8"/>
        <v>5.8475005996900089E-3</v>
      </c>
      <c r="S77" s="78">
        <v>2470663.37</v>
      </c>
      <c r="T77" s="24">
        <f t="shared" si="9"/>
        <v>42091187.102414958</v>
      </c>
      <c r="U77" s="440">
        <f t="shared" si="10"/>
        <v>5.6952073890304813E-3</v>
      </c>
    </row>
    <row r="78" spans="1:21" ht="15.75" x14ac:dyDescent="0.25">
      <c r="A78" s="438" t="s">
        <v>123</v>
      </c>
      <c r="B78" s="37">
        <v>876</v>
      </c>
      <c r="C78" s="44" t="s">
        <v>131</v>
      </c>
      <c r="D78" s="65">
        <v>14707027.145402495</v>
      </c>
      <c r="E78" s="23">
        <v>1360658.5409771625</v>
      </c>
      <c r="F78" s="66">
        <f t="shared" si="1"/>
        <v>16067685.686379658</v>
      </c>
      <c r="G78" s="179">
        <v>14781739.569268625</v>
      </c>
      <c r="H78" s="176">
        <f t="shared" si="2"/>
        <v>5.0800493619464057E-3</v>
      </c>
      <c r="I78" s="38">
        <v>1360658.5409771625</v>
      </c>
      <c r="J78" s="24">
        <f t="shared" si="3"/>
        <v>16142398.110245788</v>
      </c>
      <c r="K78" s="163">
        <f t="shared" si="4"/>
        <v>4.6498559484184484E-3</v>
      </c>
      <c r="L78" s="65">
        <v>14855280.562150558</v>
      </c>
      <c r="M78" s="176">
        <f t="shared" si="5"/>
        <v>1.0080447617478462E-2</v>
      </c>
      <c r="N78" s="38">
        <v>1360658.5409771625</v>
      </c>
      <c r="O78" s="24">
        <f t="shared" si="6"/>
        <v>16215939.103127722</v>
      </c>
      <c r="P78" s="67">
        <f t="shared" si="7"/>
        <v>9.2268058786920317E-3</v>
      </c>
      <c r="Q78" s="178">
        <v>14855280.562150558</v>
      </c>
      <c r="R78" s="176">
        <f t="shared" si="8"/>
        <v>1.0080447617478462E-2</v>
      </c>
      <c r="S78" s="78">
        <v>1360658.5409771625</v>
      </c>
      <c r="T78" s="24">
        <f t="shared" si="9"/>
        <v>16215939.103127722</v>
      </c>
      <c r="U78" s="440">
        <f t="shared" si="10"/>
        <v>9.2268058786920317E-3</v>
      </c>
    </row>
    <row r="79" spans="1:21" ht="15.75" x14ac:dyDescent="0.25">
      <c r="A79" s="438" t="s">
        <v>123</v>
      </c>
      <c r="B79" s="37">
        <v>340</v>
      </c>
      <c r="C79" s="44" t="s">
        <v>132</v>
      </c>
      <c r="D79" s="65">
        <v>17718506.682465192</v>
      </c>
      <c r="E79" s="23">
        <v>1604762.65905132</v>
      </c>
      <c r="F79" s="66">
        <f t="shared" si="1"/>
        <v>19323269.341516513</v>
      </c>
      <c r="G79" s="179">
        <v>18249431.353261828</v>
      </c>
      <c r="H79" s="176">
        <f t="shared" si="2"/>
        <v>2.9964414062165677E-2</v>
      </c>
      <c r="I79" s="38">
        <v>1605330.2990513199</v>
      </c>
      <c r="J79" s="24">
        <f t="shared" si="3"/>
        <v>19854761.652313147</v>
      </c>
      <c r="K79" s="163">
        <f t="shared" si="4"/>
        <v>2.7505299512371295E-2</v>
      </c>
      <c r="L79" s="65">
        <v>18590132.35231898</v>
      </c>
      <c r="M79" s="176">
        <f t="shared" si="5"/>
        <v>4.9192953191499869E-2</v>
      </c>
      <c r="N79" s="38">
        <v>1605897.9390513201</v>
      </c>
      <c r="O79" s="24">
        <f t="shared" si="6"/>
        <v>20196030.291370299</v>
      </c>
      <c r="P79" s="67">
        <f t="shared" si="7"/>
        <v>4.5166319137240264E-2</v>
      </c>
      <c r="Q79" s="178">
        <v>18590132.352318976</v>
      </c>
      <c r="R79" s="176">
        <f t="shared" si="8"/>
        <v>4.9192953191499661E-2</v>
      </c>
      <c r="S79" s="78">
        <v>1605897.9390513201</v>
      </c>
      <c r="T79" s="24">
        <f t="shared" si="9"/>
        <v>20196030.291370295</v>
      </c>
      <c r="U79" s="440">
        <f t="shared" si="10"/>
        <v>4.516631913724007E-2</v>
      </c>
    </row>
    <row r="80" spans="1:21" ht="15.75" x14ac:dyDescent="0.25">
      <c r="A80" s="438" t="s">
        <v>123</v>
      </c>
      <c r="B80" s="37">
        <v>888</v>
      </c>
      <c r="C80" s="44" t="s">
        <v>133</v>
      </c>
      <c r="D80" s="65">
        <v>96115811.478365824</v>
      </c>
      <c r="E80" s="23">
        <v>10886000</v>
      </c>
      <c r="F80" s="66">
        <f t="shared" si="1"/>
        <v>107001811.47836582</v>
      </c>
      <c r="G80" s="179">
        <v>99236115.993446067</v>
      </c>
      <c r="H80" s="176">
        <f t="shared" si="2"/>
        <v>3.2464008440303033E-2</v>
      </c>
      <c r="I80" s="38">
        <v>10889050</v>
      </c>
      <c r="J80" s="24">
        <f t="shared" si="3"/>
        <v>110125165.99344607</v>
      </c>
      <c r="K80" s="163">
        <f t="shared" si="4"/>
        <v>2.9189734939316789E-2</v>
      </c>
      <c r="L80" s="65">
        <v>102213199.47324945</v>
      </c>
      <c r="M80" s="176">
        <f t="shared" si="5"/>
        <v>6.3437928693512141E-2</v>
      </c>
      <c r="N80" s="38">
        <v>10892100</v>
      </c>
      <c r="O80" s="24">
        <f t="shared" si="6"/>
        <v>113105299.47324945</v>
      </c>
      <c r="P80" s="67">
        <f t="shared" si="7"/>
        <v>5.7040978190520272E-2</v>
      </c>
      <c r="Q80" s="178">
        <v>102324222.11127965</v>
      </c>
      <c r="R80" s="176">
        <f t="shared" si="8"/>
        <v>6.4593021038075973E-2</v>
      </c>
      <c r="S80" s="78">
        <v>10892100</v>
      </c>
      <c r="T80" s="24">
        <f t="shared" si="9"/>
        <v>113216322.11127965</v>
      </c>
      <c r="U80" s="440">
        <f t="shared" si="10"/>
        <v>5.8078555372591142E-2</v>
      </c>
    </row>
    <row r="81" spans="1:21" ht="15.75" x14ac:dyDescent="0.25">
      <c r="A81" s="438" t="s">
        <v>123</v>
      </c>
      <c r="B81" s="37">
        <v>341</v>
      </c>
      <c r="C81" s="44" t="s">
        <v>134</v>
      </c>
      <c r="D81" s="65">
        <v>38926403.129630573</v>
      </c>
      <c r="E81" s="23">
        <v>5963637.6892804503</v>
      </c>
      <c r="F81" s="66">
        <f t="shared" si="1"/>
        <v>44890040.818911023</v>
      </c>
      <c r="G81" s="179">
        <v>40323329.205539249</v>
      </c>
      <c r="H81" s="176">
        <f t="shared" si="2"/>
        <v>3.5886338412945813E-2</v>
      </c>
      <c r="I81" s="38">
        <v>5966699.5142804505</v>
      </c>
      <c r="J81" s="24">
        <f t="shared" si="3"/>
        <v>46290028.719819702</v>
      </c>
      <c r="K81" s="163">
        <f t="shared" si="4"/>
        <v>3.1187048961624018E-2</v>
      </c>
      <c r="L81" s="65">
        <v>41533029.081705421</v>
      </c>
      <c r="M81" s="176">
        <f t="shared" si="5"/>
        <v>6.6962928565334062E-2</v>
      </c>
      <c r="N81" s="38">
        <v>5969761.3392804507</v>
      </c>
      <c r="O81" s="24">
        <f t="shared" si="6"/>
        <v>47502790.42098587</v>
      </c>
      <c r="P81" s="67">
        <f t="shared" si="7"/>
        <v>5.8203324265505285E-2</v>
      </c>
      <c r="Q81" s="178">
        <v>46587124.29873126</v>
      </c>
      <c r="R81" s="176">
        <f t="shared" si="8"/>
        <v>0.1968001293001404</v>
      </c>
      <c r="S81" s="78">
        <v>5969761.3392804507</v>
      </c>
      <c r="T81" s="24">
        <f t="shared" si="9"/>
        <v>52556885.638011709</v>
      </c>
      <c r="U81" s="440">
        <f t="shared" si="10"/>
        <v>0.1707916651274427</v>
      </c>
    </row>
    <row r="82" spans="1:21" ht="15.75" x14ac:dyDescent="0.25">
      <c r="A82" s="438" t="s">
        <v>123</v>
      </c>
      <c r="B82" s="37">
        <v>352</v>
      </c>
      <c r="C82" s="44" t="s">
        <v>135</v>
      </c>
      <c r="D82" s="65">
        <v>63478514.794242367</v>
      </c>
      <c r="E82" s="23">
        <v>6758889.7021686276</v>
      </c>
      <c r="F82" s="66">
        <f t="shared" si="1"/>
        <v>70237404.496410996</v>
      </c>
      <c r="G82" s="179">
        <v>66201252.433202371</v>
      </c>
      <c r="H82" s="176">
        <f t="shared" si="2"/>
        <v>4.2892270680645508E-2</v>
      </c>
      <c r="I82" s="38">
        <v>6767591.0771686276</v>
      </c>
      <c r="J82" s="24">
        <f t="shared" si="3"/>
        <v>72968843.510371</v>
      </c>
      <c r="K82" s="163">
        <f t="shared" si="4"/>
        <v>3.8888666708912563E-2</v>
      </c>
      <c r="L82" s="65">
        <v>66259947.973166943</v>
      </c>
      <c r="M82" s="176">
        <f t="shared" si="5"/>
        <v>4.3816922748432942E-2</v>
      </c>
      <c r="N82" s="38">
        <v>6776292.4521686276</v>
      </c>
      <c r="O82" s="24">
        <f t="shared" si="6"/>
        <v>73036240.425335571</v>
      </c>
      <c r="P82" s="67">
        <f t="shared" si="7"/>
        <v>3.9848225443290558E-2</v>
      </c>
      <c r="Q82" s="178">
        <v>66259947.97316695</v>
      </c>
      <c r="R82" s="176">
        <f t="shared" si="8"/>
        <v>4.381692274843306E-2</v>
      </c>
      <c r="S82" s="78">
        <v>6776292.4521686276</v>
      </c>
      <c r="T82" s="24">
        <f t="shared" si="9"/>
        <v>73036240.425335571</v>
      </c>
      <c r="U82" s="440">
        <f t="shared" si="10"/>
        <v>3.9848225443290558E-2</v>
      </c>
    </row>
    <row r="83" spans="1:21" ht="15.75" x14ac:dyDescent="0.25">
      <c r="A83" s="438" t="s">
        <v>123</v>
      </c>
      <c r="B83" s="37">
        <v>353</v>
      </c>
      <c r="C83" s="44" t="s">
        <v>136</v>
      </c>
      <c r="D83" s="65">
        <v>26096304.639077581</v>
      </c>
      <c r="E83" s="23">
        <v>3660137.1165821524</v>
      </c>
      <c r="F83" s="66">
        <f t="shared" si="1"/>
        <v>29756441.755659733</v>
      </c>
      <c r="G83" s="179">
        <v>26944866.445380203</v>
      </c>
      <c r="H83" s="176">
        <f t="shared" si="2"/>
        <v>3.2516550447987715E-2</v>
      </c>
      <c r="I83" s="38">
        <v>3662364.0365821524</v>
      </c>
      <c r="J83" s="24">
        <f t="shared" si="3"/>
        <v>30607230.481962357</v>
      </c>
      <c r="K83" s="163">
        <f t="shared" si="4"/>
        <v>2.8591749419797551E-2</v>
      </c>
      <c r="L83" s="65">
        <v>27753212.438741613</v>
      </c>
      <c r="M83" s="176">
        <f t="shared" si="5"/>
        <v>6.349204696142749E-2</v>
      </c>
      <c r="N83" s="38">
        <v>3664590.9565821523</v>
      </c>
      <c r="O83" s="24">
        <f t="shared" si="6"/>
        <v>31417803.395323765</v>
      </c>
      <c r="P83" s="67">
        <f t="shared" si="7"/>
        <v>5.5831999447583054E-2</v>
      </c>
      <c r="Q83" s="178">
        <v>28170109.627916779</v>
      </c>
      <c r="R83" s="176">
        <f t="shared" si="8"/>
        <v>7.9467381206678775E-2</v>
      </c>
      <c r="S83" s="78">
        <v>3664590.9565821523</v>
      </c>
      <c r="T83" s="24">
        <f t="shared" si="9"/>
        <v>31834700.584498931</v>
      </c>
      <c r="U83" s="440">
        <f t="shared" si="10"/>
        <v>6.9842316695809536E-2</v>
      </c>
    </row>
    <row r="84" spans="1:21" ht="15.75" x14ac:dyDescent="0.25">
      <c r="A84" s="438" t="s">
        <v>123</v>
      </c>
      <c r="B84" s="37">
        <v>354</v>
      </c>
      <c r="C84" s="44" t="s">
        <v>137</v>
      </c>
      <c r="D84" s="65">
        <v>19756554.754690964</v>
      </c>
      <c r="E84" s="23">
        <v>1659071.1148842431</v>
      </c>
      <c r="F84" s="66">
        <f t="shared" si="1"/>
        <v>21415625.869575206</v>
      </c>
      <c r="G84" s="179">
        <v>20365538.958356369</v>
      </c>
      <c r="H84" s="176">
        <f t="shared" si="2"/>
        <v>3.0824413022761944E-2</v>
      </c>
      <c r="I84" s="38">
        <v>1659071.1148842431</v>
      </c>
      <c r="J84" s="24">
        <f t="shared" si="3"/>
        <v>22024610.073240612</v>
      </c>
      <c r="K84" s="163">
        <f t="shared" si="4"/>
        <v>2.8436442034158731E-2</v>
      </c>
      <c r="L84" s="65">
        <v>20976505.127107061</v>
      </c>
      <c r="M84" s="176">
        <f t="shared" si="5"/>
        <v>6.1749145413444853E-2</v>
      </c>
      <c r="N84" s="38">
        <v>1659071.1148842431</v>
      </c>
      <c r="O84" s="24">
        <f t="shared" si="6"/>
        <v>22635576.241991304</v>
      </c>
      <c r="P84" s="67">
        <f t="shared" si="7"/>
        <v>5.6965431682725609E-2</v>
      </c>
      <c r="Q84" s="178">
        <v>23079974.204272207</v>
      </c>
      <c r="R84" s="176">
        <f t="shared" si="8"/>
        <v>0.16821857306837043</v>
      </c>
      <c r="S84" s="78">
        <v>1659071.1148842431</v>
      </c>
      <c r="T84" s="24">
        <f t="shared" si="9"/>
        <v>24739045.319156449</v>
      </c>
      <c r="U84" s="440">
        <f t="shared" si="10"/>
        <v>0.15518665995667982</v>
      </c>
    </row>
    <row r="85" spans="1:21" ht="15.75" x14ac:dyDescent="0.25">
      <c r="A85" s="438" t="s">
        <v>123</v>
      </c>
      <c r="B85" s="37">
        <v>355</v>
      </c>
      <c r="C85" s="44" t="s">
        <v>138</v>
      </c>
      <c r="D85" s="65">
        <v>28553995.813573606</v>
      </c>
      <c r="E85" s="23">
        <v>2061763.0983852199</v>
      </c>
      <c r="F85" s="66">
        <f t="shared" si="1"/>
        <v>30615758.911958825</v>
      </c>
      <c r="G85" s="179">
        <v>29076934.552693632</v>
      </c>
      <c r="H85" s="176">
        <f t="shared" si="2"/>
        <v>1.8314030111030475E-2</v>
      </c>
      <c r="I85" s="38">
        <v>2061763.0983852199</v>
      </c>
      <c r="J85" s="24">
        <f t="shared" si="3"/>
        <v>31138697.65107885</v>
      </c>
      <c r="K85" s="163">
        <f t="shared" si="4"/>
        <v>1.7080704764622381E-2</v>
      </c>
      <c r="L85" s="65">
        <v>29221595.918627437</v>
      </c>
      <c r="M85" s="176">
        <f t="shared" si="5"/>
        <v>2.3380269066806975E-2</v>
      </c>
      <c r="N85" s="38">
        <v>2061763.0983852199</v>
      </c>
      <c r="O85" s="24">
        <f t="shared" si="6"/>
        <v>31283359.017012656</v>
      </c>
      <c r="P85" s="67">
        <f t="shared" si="7"/>
        <v>2.1805766989922943E-2</v>
      </c>
      <c r="Q85" s="178">
        <v>29221595.918627437</v>
      </c>
      <c r="R85" s="176">
        <f t="shared" si="8"/>
        <v>2.3380269066806975E-2</v>
      </c>
      <c r="S85" s="78">
        <v>2061763.0983852199</v>
      </c>
      <c r="T85" s="24">
        <f t="shared" si="9"/>
        <v>31283359.017012656</v>
      </c>
      <c r="U85" s="440">
        <f t="shared" si="10"/>
        <v>2.1805766989922943E-2</v>
      </c>
    </row>
    <row r="86" spans="1:21" ht="15.75" x14ac:dyDescent="0.25">
      <c r="A86" s="438" t="s">
        <v>123</v>
      </c>
      <c r="B86" s="37">
        <v>343</v>
      </c>
      <c r="C86" s="44" t="s">
        <v>139</v>
      </c>
      <c r="D86" s="65">
        <v>24564715.273776501</v>
      </c>
      <c r="E86" s="23">
        <v>2133922.0240997258</v>
      </c>
      <c r="F86" s="66">
        <f t="shared" si="1"/>
        <v>26698637.297876228</v>
      </c>
      <c r="G86" s="179">
        <v>24955287.42917468</v>
      </c>
      <c r="H86" s="176">
        <f t="shared" si="2"/>
        <v>1.5899722469615806E-2</v>
      </c>
      <c r="I86" s="38">
        <v>2133922.0240997258</v>
      </c>
      <c r="J86" s="24">
        <f t="shared" si="3"/>
        <v>27089209.453274406</v>
      </c>
      <c r="K86" s="163">
        <f t="shared" si="4"/>
        <v>1.4628917238006276E-2</v>
      </c>
      <c r="L86" s="65">
        <v>24955287.42917468</v>
      </c>
      <c r="M86" s="176">
        <f t="shared" si="5"/>
        <v>1.5899722469615806E-2</v>
      </c>
      <c r="N86" s="38">
        <v>2133922.0240997258</v>
      </c>
      <c r="O86" s="24">
        <f t="shared" si="6"/>
        <v>27089209.453274406</v>
      </c>
      <c r="P86" s="67">
        <f t="shared" si="7"/>
        <v>1.4628917238006276E-2</v>
      </c>
      <c r="Q86" s="178">
        <v>24955287.42917468</v>
      </c>
      <c r="R86" s="176">
        <f t="shared" si="8"/>
        <v>1.5899722469615806E-2</v>
      </c>
      <c r="S86" s="78">
        <v>2133922.0240997258</v>
      </c>
      <c r="T86" s="24">
        <f t="shared" si="9"/>
        <v>27089209.453274406</v>
      </c>
      <c r="U86" s="440">
        <f t="shared" si="10"/>
        <v>1.4628917238006276E-2</v>
      </c>
    </row>
    <row r="87" spans="1:21" ht="15.75" x14ac:dyDescent="0.25">
      <c r="A87" s="438" t="s">
        <v>123</v>
      </c>
      <c r="B87" s="37">
        <v>342</v>
      </c>
      <c r="C87" s="44" t="s">
        <v>140</v>
      </c>
      <c r="D87" s="65">
        <v>19849956.318919454</v>
      </c>
      <c r="E87" s="23">
        <v>1486641.6382252448</v>
      </c>
      <c r="F87" s="66">
        <f t="shared" si="1"/>
        <v>21336597.9571447</v>
      </c>
      <c r="G87" s="179">
        <v>19977897.599584844</v>
      </c>
      <c r="H87" s="176">
        <f t="shared" si="2"/>
        <v>6.4454187510451294E-3</v>
      </c>
      <c r="I87" s="38">
        <v>1486641.6382252448</v>
      </c>
      <c r="J87" s="24">
        <f t="shared" si="3"/>
        <v>21464539.23781009</v>
      </c>
      <c r="K87" s="163">
        <f t="shared" si="4"/>
        <v>5.9963299173731782E-3</v>
      </c>
      <c r="L87" s="65">
        <v>20077290.124955915</v>
      </c>
      <c r="M87" s="176">
        <f t="shared" si="5"/>
        <v>1.1452609889110135E-2</v>
      </c>
      <c r="N87" s="38">
        <v>1486641.6382252448</v>
      </c>
      <c r="O87" s="24">
        <f t="shared" si="6"/>
        <v>21563931.763181161</v>
      </c>
      <c r="P87" s="67">
        <f t="shared" si="7"/>
        <v>1.0654641686227064E-2</v>
      </c>
      <c r="Q87" s="178">
        <v>20077290.124955915</v>
      </c>
      <c r="R87" s="176">
        <f t="shared" si="8"/>
        <v>1.1452609889110135E-2</v>
      </c>
      <c r="S87" s="78">
        <v>1486641.6382252448</v>
      </c>
      <c r="T87" s="24">
        <f t="shared" si="9"/>
        <v>21563931.763181161</v>
      </c>
      <c r="U87" s="440">
        <f t="shared" si="10"/>
        <v>1.0654641686227064E-2</v>
      </c>
    </row>
    <row r="88" spans="1:21" ht="15.75" x14ac:dyDescent="0.25">
      <c r="A88" s="438" t="s">
        <v>123</v>
      </c>
      <c r="B88" s="37">
        <v>356</v>
      </c>
      <c r="C88" s="44" t="s">
        <v>141</v>
      </c>
      <c r="D88" s="65">
        <v>27455455.331641108</v>
      </c>
      <c r="E88" s="23">
        <v>1816581.251970157</v>
      </c>
      <c r="F88" s="66">
        <f t="shared" si="1"/>
        <v>29272036.583611265</v>
      </c>
      <c r="G88" s="179">
        <v>27831070.459221147</v>
      </c>
      <c r="H88" s="176">
        <f t="shared" si="2"/>
        <v>1.3680892305113608E-2</v>
      </c>
      <c r="I88" s="38">
        <v>1816831.251970157</v>
      </c>
      <c r="J88" s="24">
        <f t="shared" si="3"/>
        <v>29647901.711191304</v>
      </c>
      <c r="K88" s="163">
        <f t="shared" si="4"/>
        <v>1.2840416023204801E-2</v>
      </c>
      <c r="L88" s="65">
        <v>27969533.496331699</v>
      </c>
      <c r="M88" s="176">
        <f t="shared" si="5"/>
        <v>1.8724080824044493E-2</v>
      </c>
      <c r="N88" s="38">
        <v>1817081.251970157</v>
      </c>
      <c r="O88" s="24">
        <f t="shared" si="6"/>
        <v>29786614.748301856</v>
      </c>
      <c r="P88" s="67">
        <f t="shared" si="7"/>
        <v>1.7579171958902639E-2</v>
      </c>
      <c r="Q88" s="178">
        <v>27969533.496331699</v>
      </c>
      <c r="R88" s="176">
        <f t="shared" si="8"/>
        <v>1.8724080824044493E-2</v>
      </c>
      <c r="S88" s="78">
        <v>1817081.251970157</v>
      </c>
      <c r="T88" s="24">
        <f t="shared" si="9"/>
        <v>29786614.748301856</v>
      </c>
      <c r="U88" s="440">
        <f t="shared" si="10"/>
        <v>1.7579171958902639E-2</v>
      </c>
    </row>
    <row r="89" spans="1:21" ht="15.75" x14ac:dyDescent="0.25">
      <c r="A89" s="438" t="s">
        <v>123</v>
      </c>
      <c r="B89" s="37">
        <v>357</v>
      </c>
      <c r="C89" s="44" t="s">
        <v>142</v>
      </c>
      <c r="D89" s="65">
        <v>17311625.314363677</v>
      </c>
      <c r="E89" s="23">
        <v>1392459.9175048841</v>
      </c>
      <c r="F89" s="66">
        <f t="shared" si="1"/>
        <v>18704085.231868561</v>
      </c>
      <c r="G89" s="179">
        <v>17894629.128730305</v>
      </c>
      <c r="H89" s="176">
        <f t="shared" si="2"/>
        <v>3.367701205287188E-2</v>
      </c>
      <c r="I89" s="38">
        <v>1392834.9175048841</v>
      </c>
      <c r="J89" s="24">
        <f t="shared" si="3"/>
        <v>19287464.046235189</v>
      </c>
      <c r="K89" s="163">
        <f t="shared" si="4"/>
        <v>3.1189914242512634E-2</v>
      </c>
      <c r="L89" s="65">
        <v>18431468.002592217</v>
      </c>
      <c r="M89" s="176">
        <f t="shared" si="5"/>
        <v>6.4687322414458237E-2</v>
      </c>
      <c r="N89" s="38">
        <v>1393209.9175048841</v>
      </c>
      <c r="O89" s="24">
        <f t="shared" si="6"/>
        <v>19824677.920097101</v>
      </c>
      <c r="P89" s="67">
        <f t="shared" si="7"/>
        <v>5.9911654290328076E-2</v>
      </c>
      <c r="Q89" s="178">
        <v>20626504.172149546</v>
      </c>
      <c r="R89" s="176">
        <f t="shared" si="8"/>
        <v>0.19148282137526809</v>
      </c>
      <c r="S89" s="78">
        <v>1393209.9175048841</v>
      </c>
      <c r="T89" s="24">
        <f t="shared" si="9"/>
        <v>22019714.089654431</v>
      </c>
      <c r="U89" s="440">
        <f t="shared" si="10"/>
        <v>0.17726762986176972</v>
      </c>
    </row>
    <row r="90" spans="1:21" ht="15.75" x14ac:dyDescent="0.25">
      <c r="A90" s="438" t="s">
        <v>123</v>
      </c>
      <c r="B90" s="37">
        <v>358</v>
      </c>
      <c r="C90" s="44" t="s">
        <v>143</v>
      </c>
      <c r="D90" s="65">
        <v>22744154.415861525</v>
      </c>
      <c r="E90" s="23">
        <v>2007763.0983852199</v>
      </c>
      <c r="F90" s="66">
        <f t="shared" ref="F90:F153" si="11">D90 + E90</f>
        <v>24751917.514246743</v>
      </c>
      <c r="G90" s="179">
        <v>23119404.461206436</v>
      </c>
      <c r="H90" s="176">
        <f t="shared" ref="H90:H153" si="12">(G90-$D90)/$D90</f>
        <v>1.6498746820115512E-2</v>
      </c>
      <c r="I90" s="38">
        <v>2007763.0983852199</v>
      </c>
      <c r="J90" s="24">
        <f t="shared" ref="J90:J153" si="13">G90 + I90</f>
        <v>25127167.559591655</v>
      </c>
      <c r="K90" s="163">
        <f t="shared" ref="K90:K153" si="14">(J90 - $F90)/$F90</f>
        <v>1.516044343348044E-2</v>
      </c>
      <c r="L90" s="65">
        <v>23234426.373948757</v>
      </c>
      <c r="M90" s="176">
        <f t="shared" ref="M90:M153" si="15">(L90-$D90)/$D90</f>
        <v>2.1555954515737972E-2</v>
      </c>
      <c r="N90" s="38">
        <v>2007763.0983852199</v>
      </c>
      <c r="O90" s="24">
        <f t="shared" ref="O90:O153" si="16">L90 + N90</f>
        <v>25242189.472333975</v>
      </c>
      <c r="P90" s="67">
        <f t="shared" ref="P90:P153" si="17">(O90 - $F90)/$F90</f>
        <v>1.9807433416220807E-2</v>
      </c>
      <c r="Q90" s="178">
        <v>23234426.373948757</v>
      </c>
      <c r="R90" s="176">
        <f t="shared" ref="R90:R153" si="18">(Q90-$D90)/$D90</f>
        <v>2.1555954515737972E-2</v>
      </c>
      <c r="S90" s="78">
        <v>2007763.0983852199</v>
      </c>
      <c r="T90" s="24">
        <f t="shared" ref="T90:T153" si="19">Q90 + S90</f>
        <v>25242189.472333975</v>
      </c>
      <c r="U90" s="440">
        <f t="shared" ref="U90:U153" si="20">(T90 - $F90)/$F90</f>
        <v>1.9807433416220807E-2</v>
      </c>
    </row>
    <row r="91" spans="1:21" ht="15.75" x14ac:dyDescent="0.25">
      <c r="A91" s="438" t="s">
        <v>123</v>
      </c>
      <c r="B91" s="37">
        <v>877</v>
      </c>
      <c r="C91" s="44" t="s">
        <v>144</v>
      </c>
      <c r="D91" s="65">
        <v>18026383.442851078</v>
      </c>
      <c r="E91" s="23">
        <v>1340990.8515644989</v>
      </c>
      <c r="F91" s="66">
        <f t="shared" si="11"/>
        <v>19367374.294415578</v>
      </c>
      <c r="G91" s="179">
        <v>18191170.223044366</v>
      </c>
      <c r="H91" s="176">
        <f t="shared" si="12"/>
        <v>9.1414221114129914E-3</v>
      </c>
      <c r="I91" s="38">
        <v>1342548.4765644989</v>
      </c>
      <c r="J91" s="24">
        <f t="shared" si="13"/>
        <v>19533718.699608866</v>
      </c>
      <c r="K91" s="163">
        <f t="shared" si="14"/>
        <v>8.5888981471924104E-3</v>
      </c>
      <c r="L91" s="65">
        <v>18281673.557487376</v>
      </c>
      <c r="M91" s="176">
        <f t="shared" si="15"/>
        <v>1.4162026201519722E-2</v>
      </c>
      <c r="N91" s="38">
        <v>1344106.1015644989</v>
      </c>
      <c r="O91" s="24">
        <f t="shared" si="16"/>
        <v>19625779.659051877</v>
      </c>
      <c r="P91" s="67">
        <f t="shared" si="17"/>
        <v>1.3342302405484429E-2</v>
      </c>
      <c r="Q91" s="178">
        <v>18281673.557487376</v>
      </c>
      <c r="R91" s="176">
        <f t="shared" si="18"/>
        <v>1.4162026201519722E-2</v>
      </c>
      <c r="S91" s="78">
        <v>1344106.1015644989</v>
      </c>
      <c r="T91" s="24">
        <f t="shared" si="19"/>
        <v>19625779.659051877</v>
      </c>
      <c r="U91" s="440">
        <f t="shared" si="20"/>
        <v>1.3342302405484429E-2</v>
      </c>
    </row>
    <row r="92" spans="1:21" ht="15.75" x14ac:dyDescent="0.25">
      <c r="A92" s="438" t="s">
        <v>123</v>
      </c>
      <c r="B92" s="37">
        <v>359</v>
      </c>
      <c r="C92" s="44" t="s">
        <v>145</v>
      </c>
      <c r="D92" s="65">
        <v>25023483.595142283</v>
      </c>
      <c r="E92" s="23">
        <v>2266750.5434899624</v>
      </c>
      <c r="F92" s="66">
        <f t="shared" si="11"/>
        <v>27290234.138632245</v>
      </c>
      <c r="G92" s="179">
        <v>25796833.084579647</v>
      </c>
      <c r="H92" s="176">
        <f t="shared" si="12"/>
        <v>3.0904949204893742E-2</v>
      </c>
      <c r="I92" s="38">
        <v>2266900.5434899624</v>
      </c>
      <c r="J92" s="24">
        <f t="shared" si="13"/>
        <v>28063733.628069609</v>
      </c>
      <c r="K92" s="163">
        <f t="shared" si="14"/>
        <v>2.8343453761079784E-2</v>
      </c>
      <c r="L92" s="65">
        <v>26570738.077117037</v>
      </c>
      <c r="M92" s="176">
        <f t="shared" si="15"/>
        <v>6.1832097681040595E-2</v>
      </c>
      <c r="N92" s="38">
        <v>2267050.5434899624</v>
      </c>
      <c r="O92" s="24">
        <f t="shared" si="16"/>
        <v>28837788.620607</v>
      </c>
      <c r="P92" s="67">
        <f t="shared" si="17"/>
        <v>5.6707262902666915E-2</v>
      </c>
      <c r="Q92" s="178">
        <v>27482007.504627425</v>
      </c>
      <c r="R92" s="176">
        <f t="shared" si="18"/>
        <v>9.8248667102545498E-2</v>
      </c>
      <c r="S92" s="78">
        <v>2267050.5434899624</v>
      </c>
      <c r="T92" s="24">
        <f t="shared" si="19"/>
        <v>29749058.048117388</v>
      </c>
      <c r="U92" s="440">
        <f t="shared" si="20"/>
        <v>9.0099040447748094E-2</v>
      </c>
    </row>
    <row r="93" spans="1:21" ht="15.75" x14ac:dyDescent="0.25">
      <c r="A93" s="438" t="s">
        <v>123</v>
      </c>
      <c r="B93" s="37">
        <v>344</v>
      </c>
      <c r="C93" s="44" t="s">
        <v>146</v>
      </c>
      <c r="D93" s="65">
        <v>28916822.238009453</v>
      </c>
      <c r="E93" s="23">
        <v>4979825.3952775365</v>
      </c>
      <c r="F93" s="66">
        <f t="shared" si="11"/>
        <v>33896647.63328699</v>
      </c>
      <c r="G93" s="179">
        <v>29832471.542715915</v>
      </c>
      <c r="H93" s="176">
        <f t="shared" si="12"/>
        <v>3.1664935281266654E-2</v>
      </c>
      <c r="I93" s="38">
        <v>4986620.8952775365</v>
      </c>
      <c r="J93" s="24">
        <f t="shared" si="13"/>
        <v>34819092.437993452</v>
      </c>
      <c r="K93" s="163">
        <f t="shared" si="14"/>
        <v>2.7213452335640643E-2</v>
      </c>
      <c r="L93" s="65">
        <v>30727445.688997395</v>
      </c>
      <c r="M93" s="176">
        <f t="shared" si="15"/>
        <v>6.2614883339704774E-2</v>
      </c>
      <c r="N93" s="38">
        <v>4993416.3952775365</v>
      </c>
      <c r="O93" s="24">
        <f t="shared" si="16"/>
        <v>35720862.084274933</v>
      </c>
      <c r="P93" s="67">
        <f t="shared" si="17"/>
        <v>5.3816957674496929E-2</v>
      </c>
      <c r="Q93" s="178">
        <v>31525942.237354841</v>
      </c>
      <c r="R93" s="176">
        <f t="shared" si="18"/>
        <v>9.022844826690031E-2</v>
      </c>
      <c r="S93" s="78">
        <v>4993416.3952775365</v>
      </c>
      <c r="T93" s="24">
        <f t="shared" si="19"/>
        <v>36519358.632632375</v>
      </c>
      <c r="U93" s="440">
        <f t="shared" si="20"/>
        <v>7.7373757656490044E-2</v>
      </c>
    </row>
    <row r="94" spans="1:21" ht="15.75" x14ac:dyDescent="0.25">
      <c r="A94" s="438" t="s">
        <v>147</v>
      </c>
      <c r="B94" s="37">
        <v>301</v>
      </c>
      <c r="C94" s="44" t="s">
        <v>148</v>
      </c>
      <c r="D94" s="65">
        <v>24965241.814914137</v>
      </c>
      <c r="E94" s="23">
        <v>1565198.4844600949</v>
      </c>
      <c r="F94" s="66">
        <f t="shared" si="11"/>
        <v>26530440.29937423</v>
      </c>
      <c r="G94" s="179">
        <v>26370234.803958856</v>
      </c>
      <c r="H94" s="176">
        <f t="shared" si="12"/>
        <v>5.6277964357844962E-2</v>
      </c>
      <c r="I94" s="38">
        <v>1565198.4844600949</v>
      </c>
      <c r="J94" s="24">
        <f t="shared" si="13"/>
        <v>27935433.288418949</v>
      </c>
      <c r="K94" s="163">
        <f t="shared" si="14"/>
        <v>5.2957771269173316E-2</v>
      </c>
      <c r="L94" s="65">
        <v>27161341.848077625</v>
      </c>
      <c r="M94" s="176">
        <f t="shared" si="15"/>
        <v>8.7966303288580461E-2</v>
      </c>
      <c r="N94" s="38">
        <v>1565198.4844600949</v>
      </c>
      <c r="O94" s="24">
        <f t="shared" si="16"/>
        <v>28726540.332537718</v>
      </c>
      <c r="P94" s="67">
        <f t="shared" si="17"/>
        <v>8.2776614650277289E-2</v>
      </c>
      <c r="Q94" s="178">
        <v>30205865.653989054</v>
      </c>
      <c r="R94" s="176">
        <f t="shared" si="18"/>
        <v>0.20991680665172605</v>
      </c>
      <c r="S94" s="78">
        <v>1565198.4844600949</v>
      </c>
      <c r="T94" s="24">
        <f t="shared" si="19"/>
        <v>31771064.138449147</v>
      </c>
      <c r="U94" s="440">
        <f t="shared" si="20"/>
        <v>0.19753248645475843</v>
      </c>
    </row>
    <row r="95" spans="1:21" ht="15.75" x14ac:dyDescent="0.25">
      <c r="A95" s="438" t="s">
        <v>147</v>
      </c>
      <c r="B95" s="37">
        <v>302</v>
      </c>
      <c r="C95" s="44" t="s">
        <v>149</v>
      </c>
      <c r="D95" s="65">
        <v>43251974.379470803</v>
      </c>
      <c r="E95" s="23">
        <v>3617018.5483284802</v>
      </c>
      <c r="F95" s="66">
        <f t="shared" si="11"/>
        <v>46868992.927799284</v>
      </c>
      <c r="G95" s="179">
        <v>44210616.113576174</v>
      </c>
      <c r="H95" s="176">
        <f t="shared" si="12"/>
        <v>2.216411499957751E-2</v>
      </c>
      <c r="I95" s="38">
        <v>3619724.2783284802</v>
      </c>
      <c r="J95" s="24">
        <f t="shared" si="13"/>
        <v>47830340.391904652</v>
      </c>
      <c r="K95" s="163">
        <f t="shared" si="14"/>
        <v>2.0511374451469517E-2</v>
      </c>
      <c r="L95" s="65">
        <v>44430569.427574068</v>
      </c>
      <c r="M95" s="176">
        <f t="shared" si="15"/>
        <v>2.7249508606540653E-2</v>
      </c>
      <c r="N95" s="38">
        <v>3622430.0083284802</v>
      </c>
      <c r="O95" s="24">
        <f t="shared" si="16"/>
        <v>48052999.435902551</v>
      </c>
      <c r="P95" s="67">
        <f t="shared" si="17"/>
        <v>2.526204285906471E-2</v>
      </c>
      <c r="Q95" s="178">
        <v>44430569.427574068</v>
      </c>
      <c r="R95" s="176">
        <f t="shared" si="18"/>
        <v>2.7249508606540653E-2</v>
      </c>
      <c r="S95" s="78">
        <v>3622430.0083284802</v>
      </c>
      <c r="T95" s="24">
        <f t="shared" si="19"/>
        <v>48052999.435902551</v>
      </c>
      <c r="U95" s="440">
        <f t="shared" si="20"/>
        <v>2.526204285906471E-2</v>
      </c>
    </row>
    <row r="96" spans="1:21" ht="15.75" x14ac:dyDescent="0.25">
      <c r="A96" s="438" t="s">
        <v>147</v>
      </c>
      <c r="B96" s="37">
        <v>303</v>
      </c>
      <c r="C96" s="44" t="s">
        <v>150</v>
      </c>
      <c r="D96" s="65">
        <v>29387703.934400894</v>
      </c>
      <c r="E96" s="23">
        <v>1828953.2875527027</v>
      </c>
      <c r="F96" s="66">
        <f t="shared" si="11"/>
        <v>31216657.221953597</v>
      </c>
      <c r="G96" s="179">
        <v>29988376.8430054</v>
      </c>
      <c r="H96" s="176">
        <f t="shared" si="12"/>
        <v>2.0439599838943726E-2</v>
      </c>
      <c r="I96" s="38">
        <v>1830428.2875527027</v>
      </c>
      <c r="J96" s="24">
        <f t="shared" si="13"/>
        <v>31818805.130558103</v>
      </c>
      <c r="K96" s="163">
        <f t="shared" si="14"/>
        <v>1.9289314173621272E-2</v>
      </c>
      <c r="L96" s="65">
        <v>30137572.74769697</v>
      </c>
      <c r="M96" s="176">
        <f t="shared" si="15"/>
        <v>2.5516413768490721E-2</v>
      </c>
      <c r="N96" s="38">
        <v>1831903.2875527027</v>
      </c>
      <c r="O96" s="24">
        <f t="shared" si="16"/>
        <v>31969476.035249673</v>
      </c>
      <c r="P96" s="67">
        <f t="shared" si="17"/>
        <v>2.4115932975893539E-2</v>
      </c>
      <c r="Q96" s="178">
        <v>30137572.74769697</v>
      </c>
      <c r="R96" s="176">
        <f t="shared" si="18"/>
        <v>2.5516413768490721E-2</v>
      </c>
      <c r="S96" s="78">
        <v>1831903.2875527027</v>
      </c>
      <c r="T96" s="24">
        <f t="shared" si="19"/>
        <v>31969476.035249673</v>
      </c>
      <c r="U96" s="440">
        <f t="shared" si="20"/>
        <v>2.4115932975893539E-2</v>
      </c>
    </row>
    <row r="97" spans="1:21" ht="15.75" x14ac:dyDescent="0.25">
      <c r="A97" s="438" t="s">
        <v>147</v>
      </c>
      <c r="B97" s="37">
        <v>304</v>
      </c>
      <c r="C97" s="44" t="s">
        <v>151</v>
      </c>
      <c r="D97" s="65">
        <v>51943890.449193425</v>
      </c>
      <c r="E97" s="23">
        <v>1759386.1034787344</v>
      </c>
      <c r="F97" s="66">
        <f t="shared" si="11"/>
        <v>53703276.552672163</v>
      </c>
      <c r="G97" s="179">
        <v>52896623.22115013</v>
      </c>
      <c r="H97" s="176">
        <f t="shared" si="12"/>
        <v>1.8341575182717149E-2</v>
      </c>
      <c r="I97" s="38">
        <v>1759386.1034787344</v>
      </c>
      <c r="J97" s="24">
        <f t="shared" si="13"/>
        <v>54656009.324628867</v>
      </c>
      <c r="K97" s="163">
        <f t="shared" si="14"/>
        <v>1.7740682377587604E-2</v>
      </c>
      <c r="L97" s="65">
        <v>53159790.500857353</v>
      </c>
      <c r="M97" s="176">
        <f t="shared" si="15"/>
        <v>2.3407951178651232E-2</v>
      </c>
      <c r="N97" s="38">
        <v>1759386.1034787344</v>
      </c>
      <c r="O97" s="24">
        <f t="shared" si="16"/>
        <v>54919176.60433609</v>
      </c>
      <c r="P97" s="67">
        <f t="shared" si="17"/>
        <v>2.2641077597404569E-2</v>
      </c>
      <c r="Q97" s="178">
        <v>53159790.500857353</v>
      </c>
      <c r="R97" s="176">
        <f t="shared" si="18"/>
        <v>2.3407951178651232E-2</v>
      </c>
      <c r="S97" s="78">
        <v>1759386.1034787344</v>
      </c>
      <c r="T97" s="24">
        <f t="shared" si="19"/>
        <v>54919176.60433609</v>
      </c>
      <c r="U97" s="440">
        <f t="shared" si="20"/>
        <v>2.2641077597404569E-2</v>
      </c>
    </row>
    <row r="98" spans="1:21" ht="15.75" x14ac:dyDescent="0.25">
      <c r="A98" s="438" t="s">
        <v>147</v>
      </c>
      <c r="B98" s="37">
        <v>305</v>
      </c>
      <c r="C98" s="44" t="s">
        <v>152</v>
      </c>
      <c r="D98" s="65">
        <v>41317723.827413172</v>
      </c>
      <c r="E98" s="23">
        <v>4205731.1533334237</v>
      </c>
      <c r="F98" s="66">
        <f t="shared" si="11"/>
        <v>45523454.980746597</v>
      </c>
      <c r="G98" s="179">
        <v>42130993.452089019</v>
      </c>
      <c r="H98" s="176">
        <f t="shared" si="12"/>
        <v>1.9683311405849169E-2</v>
      </c>
      <c r="I98" s="38">
        <v>4209231.1533334237</v>
      </c>
      <c r="J98" s="24">
        <f t="shared" si="13"/>
        <v>46340224.605422445</v>
      </c>
      <c r="K98" s="163">
        <f t="shared" si="14"/>
        <v>1.7941731905482282E-2</v>
      </c>
      <c r="L98" s="65">
        <v>42340600.384686477</v>
      </c>
      <c r="M98" s="176">
        <f t="shared" si="15"/>
        <v>2.4756362706375795E-2</v>
      </c>
      <c r="N98" s="38">
        <v>4212731.1533334237</v>
      </c>
      <c r="O98" s="24">
        <f t="shared" si="16"/>
        <v>46553331.538019903</v>
      </c>
      <c r="P98" s="67">
        <f t="shared" si="17"/>
        <v>2.2622987594172618E-2</v>
      </c>
      <c r="Q98" s="178">
        <v>42340600.384686477</v>
      </c>
      <c r="R98" s="176">
        <f t="shared" si="18"/>
        <v>2.4756362706375795E-2</v>
      </c>
      <c r="S98" s="78">
        <v>4212731.1533334237</v>
      </c>
      <c r="T98" s="24">
        <f t="shared" si="19"/>
        <v>46553331.538019903</v>
      </c>
      <c r="U98" s="440">
        <f t="shared" si="20"/>
        <v>2.2622987594172618E-2</v>
      </c>
    </row>
    <row r="99" spans="1:21" ht="15.75" x14ac:dyDescent="0.25">
      <c r="A99" s="438" t="s">
        <v>147</v>
      </c>
      <c r="B99" s="37">
        <v>306</v>
      </c>
      <c r="C99" s="44" t="s">
        <v>153</v>
      </c>
      <c r="D99" s="65">
        <v>54662936.066177808</v>
      </c>
      <c r="E99" s="23">
        <v>2914555.4218860865</v>
      </c>
      <c r="F99" s="66">
        <f t="shared" si="11"/>
        <v>57577491.488063894</v>
      </c>
      <c r="G99" s="179">
        <v>55663543.927705355</v>
      </c>
      <c r="H99" s="176">
        <f t="shared" si="12"/>
        <v>1.830505153100739E-2</v>
      </c>
      <c r="I99" s="38">
        <v>2916480.4218860865</v>
      </c>
      <c r="J99" s="24">
        <f t="shared" si="13"/>
        <v>58580024.349591441</v>
      </c>
      <c r="K99" s="163">
        <f t="shared" si="14"/>
        <v>1.7411888493533579E-2</v>
      </c>
      <c r="L99" s="65">
        <v>55940476.982072055</v>
      </c>
      <c r="M99" s="176">
        <f t="shared" si="15"/>
        <v>2.3371245817231438E-2</v>
      </c>
      <c r="N99" s="38">
        <v>2918405.4218860865</v>
      </c>
      <c r="O99" s="24">
        <f t="shared" si="16"/>
        <v>58858882.403958142</v>
      </c>
      <c r="P99" s="67">
        <f t="shared" si="17"/>
        <v>2.2255066741834115E-2</v>
      </c>
      <c r="Q99" s="178">
        <v>55940476.982072055</v>
      </c>
      <c r="R99" s="176">
        <f t="shared" si="18"/>
        <v>2.3371245817231438E-2</v>
      </c>
      <c r="S99" s="78">
        <v>2918405.4218860865</v>
      </c>
      <c r="T99" s="24">
        <f t="shared" si="19"/>
        <v>58858882.403958142</v>
      </c>
      <c r="U99" s="440">
        <f t="shared" si="20"/>
        <v>2.2255066741834115E-2</v>
      </c>
    </row>
    <row r="100" spans="1:21" ht="15.75" x14ac:dyDescent="0.25">
      <c r="A100" s="438" t="s">
        <v>147</v>
      </c>
      <c r="B100" s="37">
        <v>307</v>
      </c>
      <c r="C100" s="44" t="s">
        <v>154</v>
      </c>
      <c r="D100" s="65">
        <v>49222218.640780598</v>
      </c>
      <c r="E100" s="23">
        <v>2832097.1669242005</v>
      </c>
      <c r="F100" s="66">
        <f t="shared" si="11"/>
        <v>52054315.807704799</v>
      </c>
      <c r="G100" s="179">
        <v>49958003.905669846</v>
      </c>
      <c r="H100" s="176">
        <f t="shared" si="12"/>
        <v>1.4948234460111268E-2</v>
      </c>
      <c r="I100" s="38">
        <v>2832097.1669242005</v>
      </c>
      <c r="J100" s="24">
        <f t="shared" si="13"/>
        <v>52790101.072594047</v>
      </c>
      <c r="K100" s="163">
        <f t="shared" si="14"/>
        <v>1.4134952183548646E-2</v>
      </c>
      <c r="L100" s="65">
        <v>50206551.18878264</v>
      </c>
      <c r="M100" s="176">
        <f t="shared" si="15"/>
        <v>1.9997728163893096E-2</v>
      </c>
      <c r="N100" s="38">
        <v>2832097.1669242005</v>
      </c>
      <c r="O100" s="24">
        <f t="shared" si="16"/>
        <v>53038648.355706841</v>
      </c>
      <c r="P100" s="67">
        <f t="shared" si="17"/>
        <v>1.8909720216826791E-2</v>
      </c>
      <c r="Q100" s="178">
        <v>50206551.18878264</v>
      </c>
      <c r="R100" s="176">
        <f t="shared" si="18"/>
        <v>1.9997728163893096E-2</v>
      </c>
      <c r="S100" s="78">
        <v>2832097.1669242005</v>
      </c>
      <c r="T100" s="24">
        <f t="shared" si="19"/>
        <v>53038648.355706841</v>
      </c>
      <c r="U100" s="440">
        <f t="shared" si="20"/>
        <v>1.8909720216826791E-2</v>
      </c>
    </row>
    <row r="101" spans="1:21" ht="15.75" x14ac:dyDescent="0.25">
      <c r="A101" s="438" t="s">
        <v>147</v>
      </c>
      <c r="B101" s="37">
        <v>308</v>
      </c>
      <c r="C101" s="44" t="s">
        <v>155</v>
      </c>
      <c r="D101" s="65">
        <v>42062163.848109208</v>
      </c>
      <c r="E101" s="23">
        <v>2085041.2565965778</v>
      </c>
      <c r="F101" s="66">
        <f t="shared" si="11"/>
        <v>44147205.104705788</v>
      </c>
      <c r="G101" s="179">
        <v>43553911.95008231</v>
      </c>
      <c r="H101" s="176">
        <f t="shared" si="12"/>
        <v>3.5465320028706962E-2</v>
      </c>
      <c r="I101" s="38">
        <v>2086985.5065965778</v>
      </c>
      <c r="J101" s="24">
        <f t="shared" si="13"/>
        <v>45640897.45667889</v>
      </c>
      <c r="K101" s="163">
        <f t="shared" si="14"/>
        <v>3.383435822110252E-2</v>
      </c>
      <c r="L101" s="65">
        <v>43553911.95008231</v>
      </c>
      <c r="M101" s="176">
        <f t="shared" si="15"/>
        <v>3.5465320028706962E-2</v>
      </c>
      <c r="N101" s="38">
        <v>2088929.7565965778</v>
      </c>
      <c r="O101" s="24">
        <f t="shared" si="16"/>
        <v>45642841.70667889</v>
      </c>
      <c r="P101" s="67">
        <f t="shared" si="17"/>
        <v>3.3878398381637913E-2</v>
      </c>
      <c r="Q101" s="178">
        <v>43553911.95008231</v>
      </c>
      <c r="R101" s="176">
        <f t="shared" si="18"/>
        <v>3.5465320028706962E-2</v>
      </c>
      <c r="S101" s="78">
        <v>2088929.7565965778</v>
      </c>
      <c r="T101" s="24">
        <f t="shared" si="19"/>
        <v>45642841.70667889</v>
      </c>
      <c r="U101" s="440">
        <f t="shared" si="20"/>
        <v>3.3878398381637913E-2</v>
      </c>
    </row>
    <row r="102" spans="1:21" ht="15.75" x14ac:dyDescent="0.25">
      <c r="A102" s="438" t="s">
        <v>147</v>
      </c>
      <c r="B102" s="37">
        <v>203</v>
      </c>
      <c r="C102" s="44" t="s">
        <v>156</v>
      </c>
      <c r="D102" s="65">
        <v>41642098.364285819</v>
      </c>
      <c r="E102" s="23">
        <v>3135389.6657121796</v>
      </c>
      <c r="F102" s="66">
        <f t="shared" si="11"/>
        <v>44777488.029997997</v>
      </c>
      <c r="G102" s="179">
        <v>42423462.785824776</v>
      </c>
      <c r="H102" s="176">
        <f t="shared" si="12"/>
        <v>1.8763809995922073E-2</v>
      </c>
      <c r="I102" s="38">
        <v>3137706.8207121794</v>
      </c>
      <c r="J102" s="24">
        <f t="shared" si="13"/>
        <v>45561169.606536955</v>
      </c>
      <c r="K102" s="163">
        <f t="shared" si="14"/>
        <v>1.7501686919416785E-2</v>
      </c>
      <c r="L102" s="65">
        <v>42634524.789734364</v>
      </c>
      <c r="M102" s="176">
        <f t="shared" si="15"/>
        <v>2.3832286662568737E-2</v>
      </c>
      <c r="N102" s="38">
        <v>3140023.9757121797</v>
      </c>
      <c r="O102" s="24">
        <f t="shared" si="16"/>
        <v>45774548.765446544</v>
      </c>
      <c r="P102" s="67">
        <f t="shared" si="17"/>
        <v>2.2267009144876126E-2</v>
      </c>
      <c r="Q102" s="178">
        <v>42634524.789734364</v>
      </c>
      <c r="R102" s="176">
        <f t="shared" si="18"/>
        <v>2.3832286662568737E-2</v>
      </c>
      <c r="S102" s="78">
        <v>3140023.9757121797</v>
      </c>
      <c r="T102" s="24">
        <f t="shared" si="19"/>
        <v>45774548.765446544</v>
      </c>
      <c r="U102" s="440">
        <f t="shared" si="20"/>
        <v>2.2267009144876126E-2</v>
      </c>
    </row>
    <row r="103" spans="1:21" ht="15.75" x14ac:dyDescent="0.25">
      <c r="A103" s="438" t="s">
        <v>147</v>
      </c>
      <c r="B103" s="37">
        <v>310</v>
      </c>
      <c r="C103" s="44" t="s">
        <v>157</v>
      </c>
      <c r="D103" s="65">
        <v>29341218.206478491</v>
      </c>
      <c r="E103" s="23">
        <v>2354388.4797874205</v>
      </c>
      <c r="F103" s="66">
        <f t="shared" si="11"/>
        <v>31695606.686265912</v>
      </c>
      <c r="G103" s="179">
        <v>29904165.110078163</v>
      </c>
      <c r="H103" s="176">
        <f t="shared" si="12"/>
        <v>1.9186214411348955E-2</v>
      </c>
      <c r="I103" s="38">
        <v>2354848.4797874205</v>
      </c>
      <c r="J103" s="24">
        <f t="shared" si="13"/>
        <v>32259013.589865584</v>
      </c>
      <c r="K103" s="163">
        <f t="shared" si="14"/>
        <v>1.7775551961395426E-2</v>
      </c>
      <c r="L103" s="65">
        <v>30052942.050924323</v>
      </c>
      <c r="M103" s="176">
        <f t="shared" si="15"/>
        <v>2.4256792592499948E-2</v>
      </c>
      <c r="N103" s="38">
        <v>2355308.4797874205</v>
      </c>
      <c r="O103" s="24">
        <f t="shared" si="16"/>
        <v>32408250.530711744</v>
      </c>
      <c r="P103" s="67">
        <f t="shared" si="17"/>
        <v>2.2483994438088142E-2</v>
      </c>
      <c r="Q103" s="178">
        <v>30052942.050924323</v>
      </c>
      <c r="R103" s="176">
        <f t="shared" si="18"/>
        <v>2.4256792592499948E-2</v>
      </c>
      <c r="S103" s="78">
        <v>2355308.4797874205</v>
      </c>
      <c r="T103" s="24">
        <f t="shared" si="19"/>
        <v>32408250.530711744</v>
      </c>
      <c r="U103" s="440">
        <f t="shared" si="20"/>
        <v>2.2483994438088142E-2</v>
      </c>
    </row>
    <row r="104" spans="1:21" ht="15.75" x14ac:dyDescent="0.25">
      <c r="A104" s="438" t="s">
        <v>147</v>
      </c>
      <c r="B104" s="37">
        <v>311</v>
      </c>
      <c r="C104" s="44" t="s">
        <v>158</v>
      </c>
      <c r="D104" s="65">
        <v>21207628.355595917</v>
      </c>
      <c r="E104" s="23">
        <v>1169177.4355175812</v>
      </c>
      <c r="F104" s="66">
        <f t="shared" si="11"/>
        <v>22376805.791113496</v>
      </c>
      <c r="G104" s="179">
        <v>22219696.988301896</v>
      </c>
      <c r="H104" s="176">
        <f t="shared" si="12"/>
        <v>4.7721914762757112E-2</v>
      </c>
      <c r="I104" s="38">
        <v>1169568.1855175812</v>
      </c>
      <c r="J104" s="24">
        <f t="shared" si="13"/>
        <v>23389265.173819475</v>
      </c>
      <c r="K104" s="163">
        <f t="shared" si="14"/>
        <v>4.5245929743379959E-2</v>
      </c>
      <c r="L104" s="65">
        <v>22886287.897950955</v>
      </c>
      <c r="M104" s="176">
        <f t="shared" si="15"/>
        <v>7.9153572205639927E-2</v>
      </c>
      <c r="N104" s="38">
        <v>1169958.9355175812</v>
      </c>
      <c r="O104" s="24">
        <f t="shared" si="16"/>
        <v>24056246.833468534</v>
      </c>
      <c r="P104" s="67">
        <f t="shared" si="17"/>
        <v>7.5052760346250802E-2</v>
      </c>
      <c r="Q104" s="178">
        <v>23274013.17739683</v>
      </c>
      <c r="R104" s="176">
        <f t="shared" si="18"/>
        <v>9.7435921978313536E-2</v>
      </c>
      <c r="S104" s="78">
        <v>1169958.9355175812</v>
      </c>
      <c r="T104" s="24">
        <f t="shared" si="19"/>
        <v>24443972.112914413</v>
      </c>
      <c r="U104" s="440">
        <f t="shared" si="20"/>
        <v>9.2379866058535098E-2</v>
      </c>
    </row>
    <row r="105" spans="1:21" ht="15.75" x14ac:dyDescent="0.25">
      <c r="A105" s="438" t="s">
        <v>147</v>
      </c>
      <c r="B105" s="37">
        <v>312</v>
      </c>
      <c r="C105" s="44" t="s">
        <v>159</v>
      </c>
      <c r="D105" s="65">
        <v>31883503.62770668</v>
      </c>
      <c r="E105" s="23">
        <v>2664821.1593416817</v>
      </c>
      <c r="F105" s="66">
        <f t="shared" si="11"/>
        <v>34548324.787048362</v>
      </c>
      <c r="G105" s="179">
        <v>33436022.266839873</v>
      </c>
      <c r="H105" s="176">
        <f t="shared" si="12"/>
        <v>4.8693476641132313E-2</v>
      </c>
      <c r="I105" s="38">
        <v>2665196.1593416817</v>
      </c>
      <c r="J105" s="24">
        <f t="shared" si="13"/>
        <v>36101218.426181555</v>
      </c>
      <c r="K105" s="163">
        <f t="shared" si="14"/>
        <v>4.4948449706463008E-2</v>
      </c>
      <c r="L105" s="65">
        <v>33436022.266839873</v>
      </c>
      <c r="M105" s="176">
        <f t="shared" si="15"/>
        <v>4.8693476641132313E-2</v>
      </c>
      <c r="N105" s="38">
        <v>2665571.1593416817</v>
      </c>
      <c r="O105" s="24">
        <f t="shared" si="16"/>
        <v>36101593.426181555</v>
      </c>
      <c r="P105" s="67">
        <f t="shared" si="17"/>
        <v>4.4959304067776082E-2</v>
      </c>
      <c r="Q105" s="178">
        <v>33436022.266839877</v>
      </c>
      <c r="R105" s="176">
        <f t="shared" si="18"/>
        <v>4.8693476641132431E-2</v>
      </c>
      <c r="S105" s="78">
        <v>2665571.1593416817</v>
      </c>
      <c r="T105" s="24">
        <f t="shared" si="19"/>
        <v>36101593.426181555</v>
      </c>
      <c r="U105" s="440">
        <f t="shared" si="20"/>
        <v>4.4959304067776082E-2</v>
      </c>
    </row>
    <row r="106" spans="1:21" ht="15.75" x14ac:dyDescent="0.25">
      <c r="A106" s="438" t="s">
        <v>147</v>
      </c>
      <c r="B106" s="37">
        <v>313</v>
      </c>
      <c r="C106" s="44" t="s">
        <v>160</v>
      </c>
      <c r="D106" s="65">
        <v>42334298.657936797</v>
      </c>
      <c r="E106" s="23">
        <v>2537658.3653173367</v>
      </c>
      <c r="F106" s="66">
        <f t="shared" si="11"/>
        <v>44871957.023254134</v>
      </c>
      <c r="G106" s="179">
        <v>43245562.150322385</v>
      </c>
      <c r="H106" s="176">
        <f t="shared" si="12"/>
        <v>2.1525418426053121E-2</v>
      </c>
      <c r="I106" s="38">
        <v>2543458.3653173363</v>
      </c>
      <c r="J106" s="24">
        <f t="shared" si="13"/>
        <v>45789020.515639722</v>
      </c>
      <c r="K106" s="163">
        <f t="shared" si="14"/>
        <v>2.0437341119540115E-2</v>
      </c>
      <c r="L106" s="65">
        <v>43460714.200821504</v>
      </c>
      <c r="M106" s="176">
        <f t="shared" si="15"/>
        <v>2.6607634438123095E-2</v>
      </c>
      <c r="N106" s="38">
        <v>2549258.3653173367</v>
      </c>
      <c r="O106" s="24">
        <f t="shared" si="16"/>
        <v>46009972.566138841</v>
      </c>
      <c r="P106" s="67">
        <f t="shared" si="17"/>
        <v>2.5361397593934895E-2</v>
      </c>
      <c r="Q106" s="178">
        <v>43460714.200821504</v>
      </c>
      <c r="R106" s="176">
        <f t="shared" si="18"/>
        <v>2.6607634438123095E-2</v>
      </c>
      <c r="S106" s="78">
        <v>2549258.3653173367</v>
      </c>
      <c r="T106" s="24">
        <f t="shared" si="19"/>
        <v>46009972.566138841</v>
      </c>
      <c r="U106" s="440">
        <f t="shared" si="20"/>
        <v>2.5361397593934895E-2</v>
      </c>
    </row>
    <row r="107" spans="1:21" ht="15.75" x14ac:dyDescent="0.25">
      <c r="A107" s="438" t="s">
        <v>147</v>
      </c>
      <c r="B107" s="37">
        <v>314</v>
      </c>
      <c r="C107" s="44" t="s">
        <v>161</v>
      </c>
      <c r="D107" s="65">
        <v>17952244.62025892</v>
      </c>
      <c r="E107" s="23">
        <v>1862421.7805492918</v>
      </c>
      <c r="F107" s="66">
        <f t="shared" si="11"/>
        <v>19814666.400808211</v>
      </c>
      <c r="G107" s="179">
        <v>18445187.423979014</v>
      </c>
      <c r="H107" s="176">
        <f t="shared" si="12"/>
        <v>2.7458560984837153E-2</v>
      </c>
      <c r="I107" s="38">
        <v>1862421.7805492918</v>
      </c>
      <c r="J107" s="24">
        <f t="shared" si="13"/>
        <v>20307609.204528306</v>
      </c>
      <c r="K107" s="163">
        <f t="shared" si="14"/>
        <v>2.487767362563257E-2</v>
      </c>
      <c r="L107" s="65">
        <v>18536954.525590852</v>
      </c>
      <c r="M107" s="176">
        <f t="shared" si="15"/>
        <v>3.2570295119090181E-2</v>
      </c>
      <c r="N107" s="38">
        <v>1862421.7805492918</v>
      </c>
      <c r="O107" s="24">
        <f t="shared" si="16"/>
        <v>20399376.306140143</v>
      </c>
      <c r="P107" s="67">
        <f t="shared" si="17"/>
        <v>2.9508945217875712E-2</v>
      </c>
      <c r="Q107" s="178">
        <v>18536954.525590852</v>
      </c>
      <c r="R107" s="176">
        <f t="shared" si="18"/>
        <v>3.2570295119090181E-2</v>
      </c>
      <c r="S107" s="78">
        <v>1862421.7805492918</v>
      </c>
      <c r="T107" s="24">
        <f t="shared" si="19"/>
        <v>20399376.306140143</v>
      </c>
      <c r="U107" s="440">
        <f t="shared" si="20"/>
        <v>2.9508945217875712E-2</v>
      </c>
    </row>
    <row r="108" spans="1:21" ht="15.75" x14ac:dyDescent="0.25">
      <c r="A108" s="438" t="s">
        <v>147</v>
      </c>
      <c r="B108" s="37">
        <v>315</v>
      </c>
      <c r="C108" s="44" t="s">
        <v>162</v>
      </c>
      <c r="D108" s="65">
        <v>30555742.615245465</v>
      </c>
      <c r="E108" s="23">
        <v>1258213.005540357</v>
      </c>
      <c r="F108" s="66">
        <f t="shared" si="11"/>
        <v>31813955.620785821</v>
      </c>
      <c r="G108" s="179">
        <v>31245682.459853407</v>
      </c>
      <c r="H108" s="176">
        <f t="shared" si="12"/>
        <v>2.2579711227954369E-2</v>
      </c>
      <c r="I108" s="38">
        <v>1258463.005540357</v>
      </c>
      <c r="J108" s="24">
        <f t="shared" si="13"/>
        <v>32504145.465393763</v>
      </c>
      <c r="K108" s="163">
        <f t="shared" si="14"/>
        <v>2.1694562374915821E-2</v>
      </c>
      <c r="L108" s="65">
        <v>31401133.616370093</v>
      </c>
      <c r="M108" s="176">
        <f t="shared" si="15"/>
        <v>2.7667172477844771E-2</v>
      </c>
      <c r="N108" s="38">
        <v>1258713.005540357</v>
      </c>
      <c r="O108" s="24">
        <f t="shared" si="16"/>
        <v>32659846.621910449</v>
      </c>
      <c r="P108" s="67">
        <f t="shared" si="17"/>
        <v>2.6588677346741516E-2</v>
      </c>
      <c r="Q108" s="178">
        <v>31401133.616370093</v>
      </c>
      <c r="R108" s="176">
        <f t="shared" si="18"/>
        <v>2.7667172477844771E-2</v>
      </c>
      <c r="S108" s="78">
        <v>1258713.005540357</v>
      </c>
      <c r="T108" s="24">
        <f t="shared" si="19"/>
        <v>32659846.621910449</v>
      </c>
      <c r="U108" s="440">
        <f t="shared" si="20"/>
        <v>2.6588677346741516E-2</v>
      </c>
    </row>
    <row r="109" spans="1:21" ht="15.75" x14ac:dyDescent="0.25">
      <c r="A109" s="438" t="s">
        <v>147</v>
      </c>
      <c r="B109" s="37">
        <v>317</v>
      </c>
      <c r="C109" s="44" t="s">
        <v>163</v>
      </c>
      <c r="D109" s="65">
        <v>39705263.604778908</v>
      </c>
      <c r="E109" s="23">
        <v>1490638.3477895427</v>
      </c>
      <c r="F109" s="66">
        <f t="shared" si="11"/>
        <v>41195901.952568449</v>
      </c>
      <c r="G109" s="179">
        <v>40599295.166920781</v>
      </c>
      <c r="H109" s="176">
        <f t="shared" si="12"/>
        <v>2.2516701338163834E-2</v>
      </c>
      <c r="I109" s="38">
        <v>1490638.3477895427</v>
      </c>
      <c r="J109" s="24">
        <f t="shared" si="13"/>
        <v>42089933.514710322</v>
      </c>
      <c r="K109" s="163">
        <f t="shared" si="14"/>
        <v>2.1701953829563685E-2</v>
      </c>
      <c r="L109" s="65">
        <v>40801281.710039794</v>
      </c>
      <c r="M109" s="176">
        <f t="shared" si="15"/>
        <v>2.7603849106015505E-2</v>
      </c>
      <c r="N109" s="38">
        <v>1490638.3477895427</v>
      </c>
      <c r="O109" s="24">
        <f t="shared" si="16"/>
        <v>42291920.057829335</v>
      </c>
      <c r="P109" s="67">
        <f t="shared" si="17"/>
        <v>2.6605027522465803E-2</v>
      </c>
      <c r="Q109" s="178">
        <v>40801281.710039794</v>
      </c>
      <c r="R109" s="176">
        <f t="shared" si="18"/>
        <v>2.7603849106015505E-2</v>
      </c>
      <c r="S109" s="78">
        <v>1490638.3477895427</v>
      </c>
      <c r="T109" s="24">
        <f t="shared" si="19"/>
        <v>42291920.057829335</v>
      </c>
      <c r="U109" s="440">
        <f t="shared" si="20"/>
        <v>2.6605027522465803E-2</v>
      </c>
    </row>
    <row r="110" spans="1:21" ht="15.75" x14ac:dyDescent="0.25">
      <c r="A110" s="438" t="s">
        <v>147</v>
      </c>
      <c r="B110" s="37">
        <v>318</v>
      </c>
      <c r="C110" s="44" t="s">
        <v>164</v>
      </c>
      <c r="D110" s="65">
        <v>22405711.011722632</v>
      </c>
      <c r="E110" s="23">
        <v>2047830.6205026598</v>
      </c>
      <c r="F110" s="66">
        <f t="shared" si="11"/>
        <v>24453541.63222529</v>
      </c>
      <c r="G110" s="179">
        <v>22887426.938422728</v>
      </c>
      <c r="H110" s="176">
        <f t="shared" si="12"/>
        <v>2.1499693825742176E-2</v>
      </c>
      <c r="I110" s="38">
        <v>2047830.6205026598</v>
      </c>
      <c r="J110" s="24">
        <f t="shared" si="13"/>
        <v>24935257.558925387</v>
      </c>
      <c r="K110" s="163">
        <f t="shared" si="14"/>
        <v>1.9699229418174879E-2</v>
      </c>
      <c r="L110" s="65">
        <v>23001294.734136283</v>
      </c>
      <c r="M110" s="176">
        <f t="shared" si="15"/>
        <v>2.6581781854726379E-2</v>
      </c>
      <c r="N110" s="38">
        <v>2047830.6205026598</v>
      </c>
      <c r="O110" s="24">
        <f t="shared" si="16"/>
        <v>25049125.354638942</v>
      </c>
      <c r="P110" s="67">
        <f t="shared" si="17"/>
        <v>2.4355724474232451E-2</v>
      </c>
      <c r="Q110" s="178">
        <v>23001294.734136283</v>
      </c>
      <c r="R110" s="176">
        <f t="shared" si="18"/>
        <v>2.6581781854726379E-2</v>
      </c>
      <c r="S110" s="78">
        <v>2047830.6205026598</v>
      </c>
      <c r="T110" s="24">
        <f t="shared" si="19"/>
        <v>25049125.354638942</v>
      </c>
      <c r="U110" s="440">
        <f t="shared" si="20"/>
        <v>2.4355724474232451E-2</v>
      </c>
    </row>
    <row r="111" spans="1:21" ht="15.75" x14ac:dyDescent="0.25">
      <c r="A111" s="438" t="s">
        <v>147</v>
      </c>
      <c r="B111" s="37">
        <v>319</v>
      </c>
      <c r="C111" s="44" t="s">
        <v>165</v>
      </c>
      <c r="D111" s="65">
        <v>33649893.13471628</v>
      </c>
      <c r="E111" s="23">
        <v>1859601.2249545725</v>
      </c>
      <c r="F111" s="66">
        <f t="shared" si="11"/>
        <v>35509494.359670855</v>
      </c>
      <c r="G111" s="179">
        <v>34443068.162913077</v>
      </c>
      <c r="H111" s="176">
        <f t="shared" si="12"/>
        <v>2.357139813256897E-2</v>
      </c>
      <c r="I111" s="38">
        <v>1860931.2249545725</v>
      </c>
      <c r="J111" s="24">
        <f t="shared" si="13"/>
        <v>36303999.387867652</v>
      </c>
      <c r="K111" s="163">
        <f t="shared" si="14"/>
        <v>2.2374439358368865E-2</v>
      </c>
      <c r="L111" s="65">
        <v>34614426.710987277</v>
      </c>
      <c r="M111" s="176">
        <f t="shared" si="15"/>
        <v>2.8663793148154079E-2</v>
      </c>
      <c r="N111" s="38">
        <v>1862261.2249545725</v>
      </c>
      <c r="O111" s="24">
        <f t="shared" si="16"/>
        <v>36476687.935941853</v>
      </c>
      <c r="P111" s="67">
        <f t="shared" si="17"/>
        <v>2.7237604863488758E-2</v>
      </c>
      <c r="Q111" s="178">
        <v>34614426.710987277</v>
      </c>
      <c r="R111" s="176">
        <f t="shared" si="18"/>
        <v>2.8663793148154079E-2</v>
      </c>
      <c r="S111" s="78">
        <v>1862261.2249545725</v>
      </c>
      <c r="T111" s="24">
        <f t="shared" si="19"/>
        <v>36476687.935941853</v>
      </c>
      <c r="U111" s="440">
        <f t="shared" si="20"/>
        <v>2.7237604863488758E-2</v>
      </c>
    </row>
    <row r="112" spans="1:21" ht="15.75" x14ac:dyDescent="0.25">
      <c r="A112" s="438" t="s">
        <v>147</v>
      </c>
      <c r="B112" s="37">
        <v>320</v>
      </c>
      <c r="C112" s="44" t="s">
        <v>166</v>
      </c>
      <c r="D112" s="65">
        <v>31328330.1885809</v>
      </c>
      <c r="E112" s="23">
        <v>3993551.1877544755</v>
      </c>
      <c r="F112" s="66">
        <f t="shared" si="11"/>
        <v>35321881.376335375</v>
      </c>
      <c r="G112" s="179">
        <v>32267650.711807139</v>
      </c>
      <c r="H112" s="176">
        <f t="shared" si="12"/>
        <v>2.9983102117859407E-2</v>
      </c>
      <c r="I112" s="38">
        <v>3995366.1877544755</v>
      </c>
      <c r="J112" s="24">
        <f t="shared" si="13"/>
        <v>36263016.899561614</v>
      </c>
      <c r="K112" s="163">
        <f t="shared" si="14"/>
        <v>2.6644546851821205E-2</v>
      </c>
      <c r="L112" s="65">
        <v>32267650.711807139</v>
      </c>
      <c r="M112" s="176">
        <f t="shared" si="15"/>
        <v>2.9983102117859407E-2</v>
      </c>
      <c r="N112" s="38">
        <v>3997181.1877544755</v>
      </c>
      <c r="O112" s="24">
        <f t="shared" si="16"/>
        <v>36264831.899561614</v>
      </c>
      <c r="P112" s="67">
        <f t="shared" si="17"/>
        <v>2.6695931430707653E-2</v>
      </c>
      <c r="Q112" s="178">
        <v>32267650.711807135</v>
      </c>
      <c r="R112" s="176">
        <f t="shared" si="18"/>
        <v>2.9983102117859289E-2</v>
      </c>
      <c r="S112" s="78">
        <v>3997181.1877544755</v>
      </c>
      <c r="T112" s="24">
        <f t="shared" si="19"/>
        <v>36264831.899561614</v>
      </c>
      <c r="U112" s="440">
        <f t="shared" si="20"/>
        <v>2.6695931430707653E-2</v>
      </c>
    </row>
    <row r="113" spans="1:21" ht="15.75" x14ac:dyDescent="0.25">
      <c r="A113" s="438" t="s">
        <v>167</v>
      </c>
      <c r="B113" s="37">
        <v>867</v>
      </c>
      <c r="C113" s="44" t="s">
        <v>168</v>
      </c>
      <c r="D113" s="65">
        <v>15172624.073724801</v>
      </c>
      <c r="E113" s="23">
        <v>324952.00916910416</v>
      </c>
      <c r="F113" s="66">
        <f t="shared" si="11"/>
        <v>15497576.082893904</v>
      </c>
      <c r="G113" s="179">
        <v>15401088.584795387</v>
      </c>
      <c r="H113" s="176">
        <f t="shared" si="12"/>
        <v>1.5057679539179402E-2</v>
      </c>
      <c r="I113" s="38">
        <v>325052.00916910416</v>
      </c>
      <c r="J113" s="24">
        <f t="shared" si="13"/>
        <v>15726140.593964491</v>
      </c>
      <c r="K113" s="163">
        <f t="shared" si="14"/>
        <v>1.47484038696138E-2</v>
      </c>
      <c r="L113" s="65">
        <v>15477710.916063029</v>
      </c>
      <c r="M113" s="176">
        <f t="shared" si="15"/>
        <v>2.0107717745842191E-2</v>
      </c>
      <c r="N113" s="38">
        <v>325152.00916910416</v>
      </c>
      <c r="O113" s="24">
        <f t="shared" si="16"/>
        <v>15802862.925232133</v>
      </c>
      <c r="P113" s="67">
        <f t="shared" si="17"/>
        <v>1.9699005877132081E-2</v>
      </c>
      <c r="Q113" s="178">
        <v>15477710.916063029</v>
      </c>
      <c r="R113" s="176">
        <f t="shared" si="18"/>
        <v>2.0107717745842191E-2</v>
      </c>
      <c r="S113" s="78">
        <v>325152.00916910416</v>
      </c>
      <c r="T113" s="24">
        <f t="shared" si="19"/>
        <v>15802862.925232133</v>
      </c>
      <c r="U113" s="440">
        <f t="shared" si="20"/>
        <v>1.9699005877132081E-2</v>
      </c>
    </row>
    <row r="114" spans="1:21" ht="15.75" x14ac:dyDescent="0.25">
      <c r="A114" s="438" t="s">
        <v>167</v>
      </c>
      <c r="B114" s="37">
        <v>846</v>
      </c>
      <c r="C114" s="44" t="s">
        <v>169</v>
      </c>
      <c r="D114" s="65">
        <v>22916665.771364935</v>
      </c>
      <c r="E114" s="23">
        <v>1670711.1432506877</v>
      </c>
      <c r="F114" s="66">
        <f t="shared" si="11"/>
        <v>24587376.914615624</v>
      </c>
      <c r="G114" s="179">
        <v>23132392.036017489</v>
      </c>
      <c r="H114" s="176">
        <f t="shared" si="12"/>
        <v>9.4135100980575637E-3</v>
      </c>
      <c r="I114" s="38">
        <v>1670711.1432506877</v>
      </c>
      <c r="J114" s="24">
        <f t="shared" si="13"/>
        <v>24803103.179268178</v>
      </c>
      <c r="K114" s="163">
        <f t="shared" si="14"/>
        <v>8.7738625149687468E-3</v>
      </c>
      <c r="L114" s="65">
        <v>23247478.563559867</v>
      </c>
      <c r="M114" s="176">
        <f t="shared" si="15"/>
        <v>1.4435467859739582E-2</v>
      </c>
      <c r="N114" s="38">
        <v>1670711.1432506877</v>
      </c>
      <c r="O114" s="24">
        <f t="shared" si="16"/>
        <v>24918189.706810556</v>
      </c>
      <c r="P114" s="67">
        <f t="shared" si="17"/>
        <v>1.3454578475115239E-2</v>
      </c>
      <c r="Q114" s="178">
        <v>23247478.563559867</v>
      </c>
      <c r="R114" s="176">
        <f t="shared" si="18"/>
        <v>1.4435467859739582E-2</v>
      </c>
      <c r="S114" s="78">
        <v>1670711.1432506877</v>
      </c>
      <c r="T114" s="24">
        <f t="shared" si="19"/>
        <v>24918189.706810556</v>
      </c>
      <c r="U114" s="440">
        <f t="shared" si="20"/>
        <v>1.3454578475115239E-2</v>
      </c>
    </row>
    <row r="115" spans="1:21" ht="15.75" x14ac:dyDescent="0.25">
      <c r="A115" s="438" t="s">
        <v>167</v>
      </c>
      <c r="B115" s="37">
        <v>825</v>
      </c>
      <c r="C115" s="44" t="s">
        <v>170</v>
      </c>
      <c r="D115" s="65">
        <v>73639865.945400849</v>
      </c>
      <c r="E115" s="23">
        <v>5191565.96180188</v>
      </c>
      <c r="F115" s="66">
        <f t="shared" si="11"/>
        <v>78831431.907202736</v>
      </c>
      <c r="G115" s="179">
        <v>74691100.019892976</v>
      </c>
      <c r="H115" s="176">
        <f t="shared" si="12"/>
        <v>1.427533932872105E-2</v>
      </c>
      <c r="I115" s="38">
        <v>5192753.4118018802</v>
      </c>
      <c r="J115" s="24">
        <f t="shared" si="13"/>
        <v>79883853.43169485</v>
      </c>
      <c r="K115" s="163">
        <f t="shared" si="14"/>
        <v>1.3350277916186834E-2</v>
      </c>
      <c r="L115" s="65">
        <v>75062697.532429785</v>
      </c>
      <c r="M115" s="176">
        <f t="shared" si="15"/>
        <v>1.9321485295530988E-2</v>
      </c>
      <c r="N115" s="38">
        <v>5193940.8618018804</v>
      </c>
      <c r="O115" s="24">
        <f t="shared" si="16"/>
        <v>80256638.394231662</v>
      </c>
      <c r="P115" s="67">
        <f t="shared" si="17"/>
        <v>1.8079165284053494E-2</v>
      </c>
      <c r="Q115" s="178">
        <v>75062697.53242977</v>
      </c>
      <c r="R115" s="176">
        <f t="shared" si="18"/>
        <v>1.9321485295530783E-2</v>
      </c>
      <c r="S115" s="78">
        <v>5193940.8618018804</v>
      </c>
      <c r="T115" s="24">
        <f t="shared" si="19"/>
        <v>80256638.394231647</v>
      </c>
      <c r="U115" s="440">
        <f t="shared" si="20"/>
        <v>1.8079165284053306E-2</v>
      </c>
    </row>
    <row r="116" spans="1:21" ht="15.75" x14ac:dyDescent="0.25">
      <c r="A116" s="438" t="s">
        <v>167</v>
      </c>
      <c r="B116" s="37">
        <v>845</v>
      </c>
      <c r="C116" s="44" t="s">
        <v>171</v>
      </c>
      <c r="D116" s="65">
        <v>46456789.59881936</v>
      </c>
      <c r="E116" s="23">
        <v>3502500.8635738874</v>
      </c>
      <c r="F116" s="66">
        <f t="shared" si="11"/>
        <v>49959290.462393247</v>
      </c>
      <c r="G116" s="179">
        <v>46922213.030186571</v>
      </c>
      <c r="H116" s="176">
        <f t="shared" si="12"/>
        <v>1.0018415723221631E-2</v>
      </c>
      <c r="I116" s="38">
        <v>3502500.8635738874</v>
      </c>
      <c r="J116" s="24">
        <f t="shared" si="13"/>
        <v>50424713.893760458</v>
      </c>
      <c r="K116" s="163">
        <f t="shared" si="14"/>
        <v>9.3160536720904314E-3</v>
      </c>
      <c r="L116" s="65">
        <v>47155656.876107901</v>
      </c>
      <c r="M116" s="176">
        <f t="shared" si="15"/>
        <v>1.5043382965625804E-2</v>
      </c>
      <c r="N116" s="38">
        <v>3502500.8635738874</v>
      </c>
      <c r="O116" s="24">
        <f t="shared" si="16"/>
        <v>50658157.739681788</v>
      </c>
      <c r="P116" s="67">
        <f t="shared" si="17"/>
        <v>1.3988735044478106E-2</v>
      </c>
      <c r="Q116" s="178">
        <v>47155656.876107901</v>
      </c>
      <c r="R116" s="176">
        <f t="shared" si="18"/>
        <v>1.5043382965625804E-2</v>
      </c>
      <c r="S116" s="78">
        <v>3502500.8635738874</v>
      </c>
      <c r="T116" s="24">
        <f t="shared" si="19"/>
        <v>50658157.739681788</v>
      </c>
      <c r="U116" s="440">
        <f t="shared" si="20"/>
        <v>1.3988735044478106E-2</v>
      </c>
    </row>
    <row r="117" spans="1:21" ht="15.75" x14ac:dyDescent="0.25">
      <c r="A117" s="438" t="s">
        <v>167</v>
      </c>
      <c r="B117" s="37">
        <v>850</v>
      </c>
      <c r="C117" s="44" t="s">
        <v>172</v>
      </c>
      <c r="D117" s="65">
        <v>92012950.364192516</v>
      </c>
      <c r="E117" s="23">
        <v>13121519.835353516</v>
      </c>
      <c r="F117" s="66">
        <f t="shared" si="11"/>
        <v>105134470.19954604</v>
      </c>
      <c r="G117" s="179">
        <v>95014025.917708933</v>
      </c>
      <c r="H117" s="176">
        <f t="shared" si="12"/>
        <v>3.2615795294444846E-2</v>
      </c>
      <c r="I117" s="38">
        <v>13135384.835353516</v>
      </c>
      <c r="J117" s="24">
        <f t="shared" si="13"/>
        <v>108149410.75306246</v>
      </c>
      <c r="K117" s="163">
        <f t="shared" si="14"/>
        <v>2.8676993832698613E-2</v>
      </c>
      <c r="L117" s="65">
        <v>97864446.695240229</v>
      </c>
      <c r="M117" s="176">
        <f t="shared" si="15"/>
        <v>6.3594269153278496E-2</v>
      </c>
      <c r="N117" s="38">
        <v>13149249.835353516</v>
      </c>
      <c r="O117" s="24">
        <f t="shared" si="16"/>
        <v>111013696.53059375</v>
      </c>
      <c r="P117" s="67">
        <f t="shared" si="17"/>
        <v>5.5921015437552464E-2</v>
      </c>
      <c r="Q117" s="178">
        <v>100710739.67014582</v>
      </c>
      <c r="R117" s="176">
        <f t="shared" si="18"/>
        <v>9.4527881907133307E-2</v>
      </c>
      <c r="S117" s="78">
        <v>13149249.835353516</v>
      </c>
      <c r="T117" s="24">
        <f t="shared" si="19"/>
        <v>113859989.50549933</v>
      </c>
      <c r="U117" s="440">
        <f t="shared" si="20"/>
        <v>8.2993896192107036E-2</v>
      </c>
    </row>
    <row r="118" spans="1:21" ht="15.75" x14ac:dyDescent="0.25">
      <c r="A118" s="438" t="s">
        <v>167</v>
      </c>
      <c r="B118" s="37">
        <v>921</v>
      </c>
      <c r="C118" s="44" t="s">
        <v>173</v>
      </c>
      <c r="D118" s="65">
        <v>13888784.813068073</v>
      </c>
      <c r="E118" s="23">
        <v>802131.79076448455</v>
      </c>
      <c r="F118" s="66">
        <f t="shared" si="11"/>
        <v>14690916.603832558</v>
      </c>
      <c r="G118" s="179">
        <v>13914711.898303468</v>
      </c>
      <c r="H118" s="176">
        <f t="shared" si="12"/>
        <v>1.8667641254690279E-3</v>
      </c>
      <c r="I118" s="38">
        <v>802191.79076448455</v>
      </c>
      <c r="J118" s="24">
        <f t="shared" si="13"/>
        <v>14716903.689067952</v>
      </c>
      <c r="K118" s="163">
        <f t="shared" si="14"/>
        <v>1.7689219764963503E-3</v>
      </c>
      <c r="L118" s="65">
        <v>13983939.320683088</v>
      </c>
      <c r="M118" s="176">
        <f t="shared" si="15"/>
        <v>6.8511758872873635E-3</v>
      </c>
      <c r="N118" s="38">
        <v>802251.79076448455</v>
      </c>
      <c r="O118" s="24">
        <f t="shared" si="16"/>
        <v>14786191.111447573</v>
      </c>
      <c r="P118" s="67">
        <f t="shared" si="17"/>
        <v>6.4852663849551606E-3</v>
      </c>
      <c r="Q118" s="178">
        <v>13983939.320683088</v>
      </c>
      <c r="R118" s="176">
        <f t="shared" si="18"/>
        <v>6.8511758872873635E-3</v>
      </c>
      <c r="S118" s="78">
        <v>802251.79076448455</v>
      </c>
      <c r="T118" s="24">
        <f t="shared" si="19"/>
        <v>14786191.111447573</v>
      </c>
      <c r="U118" s="440">
        <f t="shared" si="20"/>
        <v>6.4852663849551606E-3</v>
      </c>
    </row>
    <row r="119" spans="1:21" ht="15.75" x14ac:dyDescent="0.25">
      <c r="A119" s="438" t="s">
        <v>167</v>
      </c>
      <c r="B119" s="37">
        <v>886</v>
      </c>
      <c r="C119" s="44" t="s">
        <v>174</v>
      </c>
      <c r="D119" s="65">
        <v>175771235.00146908</v>
      </c>
      <c r="E119" s="23">
        <v>18724538.489240494</v>
      </c>
      <c r="F119" s="66">
        <f t="shared" si="11"/>
        <v>194495773.49070957</v>
      </c>
      <c r="G119" s="179">
        <v>177817445.06692612</v>
      </c>
      <c r="H119" s="176">
        <f t="shared" si="12"/>
        <v>1.1641324961049197E-2</v>
      </c>
      <c r="I119" s="38">
        <v>18739402.259240493</v>
      </c>
      <c r="J119" s="24">
        <f t="shared" si="13"/>
        <v>196556847.32616663</v>
      </c>
      <c r="K119" s="163">
        <f t="shared" si="14"/>
        <v>1.0597010919394131E-2</v>
      </c>
      <c r="L119" s="65">
        <v>178702108.97273177</v>
      </c>
      <c r="M119" s="176">
        <f t="shared" si="15"/>
        <v>1.6674366378766112E-2</v>
      </c>
      <c r="N119" s="38">
        <v>18754266.029240493</v>
      </c>
      <c r="O119" s="24">
        <f t="shared" si="16"/>
        <v>197456375.00197226</v>
      </c>
      <c r="P119" s="67">
        <f t="shared" si="17"/>
        <v>1.5221932374813807E-2</v>
      </c>
      <c r="Q119" s="178">
        <v>178702108.97273177</v>
      </c>
      <c r="R119" s="176">
        <f t="shared" si="18"/>
        <v>1.6674366378766112E-2</v>
      </c>
      <c r="S119" s="78">
        <v>18754266.029240493</v>
      </c>
      <c r="T119" s="24">
        <f t="shared" si="19"/>
        <v>197456375.00197226</v>
      </c>
      <c r="U119" s="440">
        <f t="shared" si="20"/>
        <v>1.5221932374813807E-2</v>
      </c>
    </row>
    <row r="120" spans="1:21" ht="15.75" x14ac:dyDescent="0.25">
      <c r="A120" s="438" t="s">
        <v>167</v>
      </c>
      <c r="B120" s="37">
        <v>887</v>
      </c>
      <c r="C120" s="44" t="s">
        <v>175</v>
      </c>
      <c r="D120" s="65">
        <v>32367616.528408885</v>
      </c>
      <c r="E120" s="23">
        <v>3357554.1560702664</v>
      </c>
      <c r="F120" s="66">
        <f t="shared" si="11"/>
        <v>35725170.684479155</v>
      </c>
      <c r="G120" s="179">
        <v>32787029.390752722</v>
      </c>
      <c r="H120" s="176">
        <f t="shared" si="12"/>
        <v>1.2957792612740581E-2</v>
      </c>
      <c r="I120" s="38">
        <v>3357554.1560702664</v>
      </c>
      <c r="J120" s="24">
        <f t="shared" si="13"/>
        <v>36144583.546822987</v>
      </c>
      <c r="K120" s="163">
        <f t="shared" si="14"/>
        <v>1.1739982043698039E-2</v>
      </c>
      <c r="L120" s="65">
        <v>32950148.939960446</v>
      </c>
      <c r="M120" s="176">
        <f t="shared" si="15"/>
        <v>1.7997383620764154E-2</v>
      </c>
      <c r="N120" s="38">
        <v>3357554.1560702664</v>
      </c>
      <c r="O120" s="24">
        <f t="shared" si="16"/>
        <v>36307703.096030712</v>
      </c>
      <c r="P120" s="67">
        <f t="shared" si="17"/>
        <v>1.6305937813325535E-2</v>
      </c>
      <c r="Q120" s="178">
        <v>32950148.939960442</v>
      </c>
      <c r="R120" s="176">
        <f t="shared" si="18"/>
        <v>1.799738362076404E-2</v>
      </c>
      <c r="S120" s="78">
        <v>3357554.1560702664</v>
      </c>
      <c r="T120" s="24">
        <f t="shared" si="19"/>
        <v>36307703.096030712</v>
      </c>
      <c r="U120" s="440">
        <f t="shared" si="20"/>
        <v>1.6305937813325535E-2</v>
      </c>
    </row>
    <row r="121" spans="1:21" ht="15.75" x14ac:dyDescent="0.25">
      <c r="A121" s="438" t="s">
        <v>167</v>
      </c>
      <c r="B121" s="37">
        <v>826</v>
      </c>
      <c r="C121" s="44" t="s">
        <v>176</v>
      </c>
      <c r="D121" s="65">
        <v>35084218.764162511</v>
      </c>
      <c r="E121" s="23">
        <v>3439953.1621385245</v>
      </c>
      <c r="F121" s="66">
        <f t="shared" si="11"/>
        <v>38524171.926301032</v>
      </c>
      <c r="G121" s="179">
        <v>35780001.995173</v>
      </c>
      <c r="H121" s="176">
        <f t="shared" si="12"/>
        <v>1.9831800607776711E-2</v>
      </c>
      <c r="I121" s="38">
        <v>3439953.1621385245</v>
      </c>
      <c r="J121" s="24">
        <f t="shared" si="13"/>
        <v>39219955.157311521</v>
      </c>
      <c r="K121" s="163">
        <f t="shared" si="14"/>
        <v>1.8060952285789886E-2</v>
      </c>
      <c r="L121" s="65">
        <v>35958011.955347992</v>
      </c>
      <c r="M121" s="176">
        <f t="shared" si="15"/>
        <v>2.4905590660551796E-2</v>
      </c>
      <c r="N121" s="38">
        <v>3439953.1621385245</v>
      </c>
      <c r="O121" s="24">
        <f t="shared" si="16"/>
        <v>39397965.117486514</v>
      </c>
      <c r="P121" s="67">
        <f t="shared" si="17"/>
        <v>2.2681686522869296E-2</v>
      </c>
      <c r="Q121" s="178">
        <v>35958011.955347992</v>
      </c>
      <c r="R121" s="176">
        <f t="shared" si="18"/>
        <v>2.4905590660551796E-2</v>
      </c>
      <c r="S121" s="78">
        <v>3439953.1621385245</v>
      </c>
      <c r="T121" s="24">
        <f t="shared" si="19"/>
        <v>39397965.117486514</v>
      </c>
      <c r="U121" s="440">
        <f t="shared" si="20"/>
        <v>2.2681686522869296E-2</v>
      </c>
    </row>
    <row r="122" spans="1:21" ht="15.75" x14ac:dyDescent="0.25">
      <c r="A122" s="438" t="s">
        <v>167</v>
      </c>
      <c r="B122" s="37">
        <v>931</v>
      </c>
      <c r="C122" s="44" t="s">
        <v>177</v>
      </c>
      <c r="D122" s="65">
        <v>51256944.681358851</v>
      </c>
      <c r="E122" s="23">
        <v>7143823.2340612216</v>
      </c>
      <c r="F122" s="66">
        <f t="shared" si="11"/>
        <v>58400767.91542007</v>
      </c>
      <c r="G122" s="179">
        <v>53169819.537608467</v>
      </c>
      <c r="H122" s="176">
        <f t="shared" si="12"/>
        <v>3.7319330446656349E-2</v>
      </c>
      <c r="I122" s="38">
        <v>7151858.2340612216</v>
      </c>
      <c r="J122" s="24">
        <f t="shared" si="13"/>
        <v>60321677.771669686</v>
      </c>
      <c r="K122" s="163">
        <f t="shared" si="14"/>
        <v>3.2891859556223757E-2</v>
      </c>
      <c r="L122" s="65">
        <v>53235397.035129704</v>
      </c>
      <c r="M122" s="176">
        <f t="shared" si="15"/>
        <v>3.859871800923742E-2</v>
      </c>
      <c r="N122" s="38">
        <v>7159893.2340612216</v>
      </c>
      <c r="O122" s="24">
        <f t="shared" si="16"/>
        <v>60395290.269190922</v>
      </c>
      <c r="P122" s="67">
        <f t="shared" si="17"/>
        <v>3.4152330953241126E-2</v>
      </c>
      <c r="Q122" s="178">
        <v>53235397.035129704</v>
      </c>
      <c r="R122" s="176">
        <f t="shared" si="18"/>
        <v>3.859871800923742E-2</v>
      </c>
      <c r="S122" s="78">
        <v>7159893.2340612216</v>
      </c>
      <c r="T122" s="24">
        <f t="shared" si="19"/>
        <v>60395290.269190922</v>
      </c>
      <c r="U122" s="440">
        <f t="shared" si="20"/>
        <v>3.4152330953241126E-2</v>
      </c>
    </row>
    <row r="123" spans="1:21" ht="15.75" x14ac:dyDescent="0.25">
      <c r="A123" s="438" t="s">
        <v>167</v>
      </c>
      <c r="B123" s="37">
        <v>851</v>
      </c>
      <c r="C123" s="44" t="s">
        <v>178</v>
      </c>
      <c r="D123" s="65">
        <v>16036806.524642473</v>
      </c>
      <c r="E123" s="23">
        <v>3136585.3895056751</v>
      </c>
      <c r="F123" s="66">
        <f t="shared" si="11"/>
        <v>19173391.914148148</v>
      </c>
      <c r="G123" s="179">
        <v>16659861.452323334</v>
      </c>
      <c r="H123" s="176">
        <f t="shared" si="12"/>
        <v>3.8851558552100929E-2</v>
      </c>
      <c r="I123" s="38">
        <v>3139885.3895056751</v>
      </c>
      <c r="J123" s="24">
        <f t="shared" si="13"/>
        <v>19799746.841829009</v>
      </c>
      <c r="K123" s="163">
        <f t="shared" si="14"/>
        <v>3.2667924928748295E-2</v>
      </c>
      <c r="L123" s="65">
        <v>17159657.295893036</v>
      </c>
      <c r="M123" s="176">
        <f t="shared" si="15"/>
        <v>7.0017105308664049E-2</v>
      </c>
      <c r="N123" s="38">
        <v>3143185.3895056751</v>
      </c>
      <c r="O123" s="24">
        <f t="shared" si="16"/>
        <v>20302842.685398713</v>
      </c>
      <c r="P123" s="67">
        <f t="shared" si="17"/>
        <v>5.8907196822964684E-2</v>
      </c>
      <c r="Q123" s="178">
        <v>18973497.457522172</v>
      </c>
      <c r="R123" s="176">
        <f t="shared" si="18"/>
        <v>0.18312192819481374</v>
      </c>
      <c r="S123" s="78">
        <v>3143185.3895056751</v>
      </c>
      <c r="T123" s="24">
        <f t="shared" si="19"/>
        <v>22116682.847027846</v>
      </c>
      <c r="U123" s="440">
        <f t="shared" si="20"/>
        <v>0.15350914152585737</v>
      </c>
    </row>
    <row r="124" spans="1:21" ht="15.75" x14ac:dyDescent="0.25">
      <c r="A124" s="438" t="s">
        <v>167</v>
      </c>
      <c r="B124" s="37">
        <v>870</v>
      </c>
      <c r="C124" s="44" t="s">
        <v>179</v>
      </c>
      <c r="D124" s="65">
        <v>19620945.293456193</v>
      </c>
      <c r="E124" s="23">
        <v>-738435.93400339223</v>
      </c>
      <c r="F124" s="66">
        <f t="shared" si="11"/>
        <v>18882509.359452799</v>
      </c>
      <c r="G124" s="179">
        <v>19974207.125607938</v>
      </c>
      <c r="H124" s="176">
        <f t="shared" si="12"/>
        <v>1.800432277182697E-2</v>
      </c>
      <c r="I124" s="38">
        <v>-737530.93400339223</v>
      </c>
      <c r="J124" s="24">
        <f t="shared" si="13"/>
        <v>19236676.191604547</v>
      </c>
      <c r="K124" s="163">
        <f t="shared" si="14"/>
        <v>1.8756343524566999E-2</v>
      </c>
      <c r="L124" s="65">
        <v>20073581.290411964</v>
      </c>
      <c r="M124" s="176">
        <f t="shared" si="15"/>
        <v>2.3069020895070239E-2</v>
      </c>
      <c r="N124" s="38">
        <v>-736625.93400339223</v>
      </c>
      <c r="O124" s="24">
        <f t="shared" si="16"/>
        <v>19336955.356408574</v>
      </c>
      <c r="P124" s="67">
        <f t="shared" si="17"/>
        <v>2.4067034116324899E-2</v>
      </c>
      <c r="Q124" s="178">
        <v>20073581.29041196</v>
      </c>
      <c r="R124" s="176">
        <f t="shared" si="18"/>
        <v>2.3069020895070048E-2</v>
      </c>
      <c r="S124" s="78">
        <v>-736625.93400339223</v>
      </c>
      <c r="T124" s="24">
        <f t="shared" si="19"/>
        <v>19336955.356408566</v>
      </c>
      <c r="U124" s="440">
        <f t="shared" si="20"/>
        <v>2.4067034116324503E-2</v>
      </c>
    </row>
    <row r="125" spans="1:21" ht="15.75" x14ac:dyDescent="0.25">
      <c r="A125" s="438" t="s">
        <v>167</v>
      </c>
      <c r="B125" s="37">
        <v>871</v>
      </c>
      <c r="C125" s="44" t="s">
        <v>180</v>
      </c>
      <c r="D125" s="65">
        <v>20791721.034066208</v>
      </c>
      <c r="E125" s="23">
        <v>1501360.1363550357</v>
      </c>
      <c r="F125" s="66">
        <f t="shared" si="11"/>
        <v>22293081.170421243</v>
      </c>
      <c r="G125" s="179">
        <v>21243636.004073873</v>
      </c>
      <c r="H125" s="176">
        <f t="shared" si="12"/>
        <v>2.1735332504087809E-2</v>
      </c>
      <c r="I125" s="38">
        <v>1501960.1363550357</v>
      </c>
      <c r="J125" s="24">
        <f t="shared" si="13"/>
        <v>22745596.140428908</v>
      </c>
      <c r="K125" s="163">
        <f t="shared" si="14"/>
        <v>2.0298448946934639E-2</v>
      </c>
      <c r="L125" s="65">
        <v>21349325.735437423</v>
      </c>
      <c r="M125" s="176">
        <f t="shared" si="15"/>
        <v>2.6818592864804581E-2</v>
      </c>
      <c r="N125" s="38">
        <v>1502560.1363550357</v>
      </c>
      <c r="O125" s="24">
        <f t="shared" si="16"/>
        <v>22851885.871792458</v>
      </c>
      <c r="P125" s="67">
        <f t="shared" si="17"/>
        <v>2.5066283888682234E-2</v>
      </c>
      <c r="Q125" s="178">
        <v>21349325.735437423</v>
      </c>
      <c r="R125" s="176">
        <f t="shared" si="18"/>
        <v>2.6818592864804581E-2</v>
      </c>
      <c r="S125" s="78">
        <v>1502560.1363550357</v>
      </c>
      <c r="T125" s="24">
        <f t="shared" si="19"/>
        <v>22851885.871792458</v>
      </c>
      <c r="U125" s="440">
        <f t="shared" si="20"/>
        <v>2.5066283888682234E-2</v>
      </c>
    </row>
    <row r="126" spans="1:21" ht="15.75" x14ac:dyDescent="0.25">
      <c r="A126" s="438" t="s">
        <v>167</v>
      </c>
      <c r="B126" s="37">
        <v>852</v>
      </c>
      <c r="C126" s="44" t="s">
        <v>181</v>
      </c>
      <c r="D126" s="65">
        <v>20336073.466041543</v>
      </c>
      <c r="E126" s="23">
        <v>2155761.0536533073</v>
      </c>
      <c r="F126" s="66">
        <f t="shared" si="11"/>
        <v>22491834.51969485</v>
      </c>
      <c r="G126" s="179">
        <v>21196045.024686117</v>
      </c>
      <c r="H126" s="176">
        <f t="shared" si="12"/>
        <v>4.2287984456813102E-2</v>
      </c>
      <c r="I126" s="38">
        <v>2155761.0536533073</v>
      </c>
      <c r="J126" s="24">
        <f t="shared" si="13"/>
        <v>23351806.078339424</v>
      </c>
      <c r="K126" s="163">
        <f t="shared" si="14"/>
        <v>3.8234833974593971E-2</v>
      </c>
      <c r="L126" s="65">
        <v>21831926.375426698</v>
      </c>
      <c r="M126" s="176">
        <f t="shared" si="15"/>
        <v>7.3556623990517406E-2</v>
      </c>
      <c r="N126" s="38">
        <v>2155761.0536533073</v>
      </c>
      <c r="O126" s="24">
        <f t="shared" si="16"/>
        <v>23987687.429080006</v>
      </c>
      <c r="P126" s="67">
        <f t="shared" si="17"/>
        <v>6.6506487413257487E-2</v>
      </c>
      <c r="Q126" s="178">
        <v>22289664.811060909</v>
      </c>
      <c r="R126" s="176">
        <f t="shared" si="18"/>
        <v>9.6065317047639334E-2</v>
      </c>
      <c r="S126" s="78">
        <v>2155761.0536533073</v>
      </c>
      <c r="T126" s="24">
        <f t="shared" si="19"/>
        <v>24445425.864714216</v>
      </c>
      <c r="U126" s="440">
        <f t="shared" si="20"/>
        <v>8.6857803586840157E-2</v>
      </c>
    </row>
    <row r="127" spans="1:21" ht="15.75" x14ac:dyDescent="0.25">
      <c r="A127" s="438" t="s">
        <v>167</v>
      </c>
      <c r="B127" s="37">
        <v>936</v>
      </c>
      <c r="C127" s="44" t="s">
        <v>182</v>
      </c>
      <c r="D127" s="65">
        <v>128961340.20978989</v>
      </c>
      <c r="E127" s="23">
        <v>10784240.364401113</v>
      </c>
      <c r="F127" s="66">
        <f t="shared" si="11"/>
        <v>139745580.574191</v>
      </c>
      <c r="G127" s="179">
        <v>130806840.12395175</v>
      </c>
      <c r="H127" s="176">
        <f t="shared" si="12"/>
        <v>1.4310489571213086E-2</v>
      </c>
      <c r="I127" s="38">
        <v>10787410.364401113</v>
      </c>
      <c r="J127" s="24">
        <f t="shared" si="13"/>
        <v>141594250.48835286</v>
      </c>
      <c r="K127" s="163">
        <f t="shared" si="14"/>
        <v>1.3228825602684452E-2</v>
      </c>
      <c r="L127" s="65">
        <v>131457620.4230759</v>
      </c>
      <c r="M127" s="176">
        <f t="shared" si="15"/>
        <v>1.9356810414851065E-2</v>
      </c>
      <c r="N127" s="38">
        <v>10790580.364401113</v>
      </c>
      <c r="O127" s="24">
        <f t="shared" si="16"/>
        <v>142248200.78747702</v>
      </c>
      <c r="P127" s="67">
        <f t="shared" si="17"/>
        <v>1.7908403278323139E-2</v>
      </c>
      <c r="Q127" s="178">
        <v>131457620.42307591</v>
      </c>
      <c r="R127" s="176">
        <f t="shared" si="18"/>
        <v>1.935681041485118E-2</v>
      </c>
      <c r="S127" s="78">
        <v>10790580.364401113</v>
      </c>
      <c r="T127" s="24">
        <f t="shared" si="19"/>
        <v>142248200.78747702</v>
      </c>
      <c r="U127" s="440">
        <f t="shared" si="20"/>
        <v>1.7908403278323139E-2</v>
      </c>
    </row>
    <row r="128" spans="1:21" ht="15.75" x14ac:dyDescent="0.25">
      <c r="A128" s="438" t="s">
        <v>167</v>
      </c>
      <c r="B128" s="37">
        <v>869</v>
      </c>
      <c r="C128" s="44" t="s">
        <v>183</v>
      </c>
      <c r="D128" s="65">
        <v>16831818.680542305</v>
      </c>
      <c r="E128" s="23">
        <v>2676173.7018618537</v>
      </c>
      <c r="F128" s="66">
        <f t="shared" si="11"/>
        <v>19507992.38240416</v>
      </c>
      <c r="G128" s="179">
        <v>16958917.194962543</v>
      </c>
      <c r="H128" s="176">
        <f t="shared" si="12"/>
        <v>7.5510862392525729E-3</v>
      </c>
      <c r="I128" s="38">
        <v>2676398.7018618537</v>
      </c>
      <c r="J128" s="24">
        <f t="shared" si="13"/>
        <v>19635315.896824397</v>
      </c>
      <c r="K128" s="163">
        <f t="shared" si="14"/>
        <v>6.5267359103072442E-3</v>
      </c>
      <c r="L128" s="65">
        <v>17043289.917325541</v>
      </c>
      <c r="M128" s="176">
        <f t="shared" si="15"/>
        <v>1.2563778210592206E-2</v>
      </c>
      <c r="N128" s="38">
        <v>2676623.7018618537</v>
      </c>
      <c r="O128" s="24">
        <f t="shared" si="16"/>
        <v>19719913.619187396</v>
      </c>
      <c r="P128" s="67">
        <f t="shared" si="17"/>
        <v>1.0863303236389676E-2</v>
      </c>
      <c r="Q128" s="178">
        <v>17043289.917325541</v>
      </c>
      <c r="R128" s="176">
        <f t="shared" si="18"/>
        <v>1.2563778210592206E-2</v>
      </c>
      <c r="S128" s="78">
        <v>2676623.7018618537</v>
      </c>
      <c r="T128" s="24">
        <f t="shared" si="19"/>
        <v>19719913.619187396</v>
      </c>
      <c r="U128" s="440">
        <f t="shared" si="20"/>
        <v>1.0863303236389676E-2</v>
      </c>
    </row>
    <row r="129" spans="1:21" ht="15.75" x14ac:dyDescent="0.25">
      <c r="A129" s="438" t="s">
        <v>167</v>
      </c>
      <c r="B129" s="37">
        <v>938</v>
      </c>
      <c r="C129" s="44" t="s">
        <v>184</v>
      </c>
      <c r="D129" s="65">
        <v>69263515.120402724</v>
      </c>
      <c r="E129" s="23">
        <v>6806383.2820215123</v>
      </c>
      <c r="F129" s="66">
        <f t="shared" si="11"/>
        <v>76069898.402424231</v>
      </c>
      <c r="G129" s="179">
        <v>70177686.527437434</v>
      </c>
      <c r="H129" s="176">
        <f t="shared" si="12"/>
        <v>1.3198455282634445E-2</v>
      </c>
      <c r="I129" s="38">
        <v>6809028.7820215123</v>
      </c>
      <c r="J129" s="24">
        <f t="shared" si="13"/>
        <v>76986715.309458941</v>
      </c>
      <c r="K129" s="163">
        <f t="shared" si="14"/>
        <v>1.2052295668709511E-2</v>
      </c>
      <c r="L129" s="65">
        <v>70526829.246479422</v>
      </c>
      <c r="M129" s="176">
        <f t="shared" si="15"/>
        <v>1.8239243617374078E-2</v>
      </c>
      <c r="N129" s="38">
        <v>6811674.2820215123</v>
      </c>
      <c r="O129" s="24">
        <f t="shared" si="16"/>
        <v>77338503.528500929</v>
      </c>
      <c r="P129" s="67">
        <f t="shared" si="17"/>
        <v>1.6676834762753803E-2</v>
      </c>
      <c r="Q129" s="178">
        <v>70526829.246479422</v>
      </c>
      <c r="R129" s="176">
        <f t="shared" si="18"/>
        <v>1.8239243617374078E-2</v>
      </c>
      <c r="S129" s="78">
        <v>6811674.2820215123</v>
      </c>
      <c r="T129" s="24">
        <f t="shared" si="19"/>
        <v>77338503.528500929</v>
      </c>
      <c r="U129" s="440">
        <f t="shared" si="20"/>
        <v>1.6676834762753803E-2</v>
      </c>
    </row>
    <row r="130" spans="1:21" ht="15.75" x14ac:dyDescent="0.25">
      <c r="A130" s="438" t="s">
        <v>167</v>
      </c>
      <c r="B130" s="37">
        <v>868</v>
      </c>
      <c r="C130" s="44" t="s">
        <v>185</v>
      </c>
      <c r="D130" s="65">
        <v>16506393.951108288</v>
      </c>
      <c r="E130" s="23">
        <v>1985678.2369946679</v>
      </c>
      <c r="F130" s="66">
        <f t="shared" si="11"/>
        <v>18492072.188102957</v>
      </c>
      <c r="G130" s="179">
        <v>16739438.691476144</v>
      </c>
      <c r="H130" s="176">
        <f t="shared" si="12"/>
        <v>1.4118452586199698E-2</v>
      </c>
      <c r="I130" s="38">
        <v>1985841.7369946679</v>
      </c>
      <c r="J130" s="24">
        <f t="shared" si="13"/>
        <v>18725280.428470813</v>
      </c>
      <c r="K130" s="163">
        <f t="shared" si="14"/>
        <v>1.2611255136560223E-2</v>
      </c>
      <c r="L130" s="65">
        <v>16822719.480985977</v>
      </c>
      <c r="M130" s="176">
        <f t="shared" si="15"/>
        <v>1.9163818021952016E-2</v>
      </c>
      <c r="N130" s="38">
        <v>1986005.2369946679</v>
      </c>
      <c r="O130" s="24">
        <f t="shared" si="16"/>
        <v>18808724.717980646</v>
      </c>
      <c r="P130" s="67">
        <f t="shared" si="17"/>
        <v>1.7123690988044598E-2</v>
      </c>
      <c r="Q130" s="178">
        <v>16822719.480985977</v>
      </c>
      <c r="R130" s="176">
        <f t="shared" si="18"/>
        <v>1.9163818021952016E-2</v>
      </c>
      <c r="S130" s="78">
        <v>1986005.2369946679</v>
      </c>
      <c r="T130" s="24">
        <f t="shared" si="19"/>
        <v>18808724.717980646</v>
      </c>
      <c r="U130" s="440">
        <f t="shared" si="20"/>
        <v>1.7123690988044598E-2</v>
      </c>
    </row>
    <row r="131" spans="1:21" ht="15.75" x14ac:dyDescent="0.25">
      <c r="A131" s="438" t="s">
        <v>167</v>
      </c>
      <c r="B131" s="37">
        <v>872</v>
      </c>
      <c r="C131" s="44" t="s">
        <v>186</v>
      </c>
      <c r="D131" s="65">
        <v>16847423.068118963</v>
      </c>
      <c r="E131" s="23">
        <v>938473.78402060224</v>
      </c>
      <c r="F131" s="66">
        <f t="shared" si="11"/>
        <v>17785896.852139566</v>
      </c>
      <c r="G131" s="179">
        <v>17096877.909020863</v>
      </c>
      <c r="H131" s="176">
        <f t="shared" si="12"/>
        <v>1.480670604004438E-2</v>
      </c>
      <c r="I131" s="38">
        <v>939573.78402060224</v>
      </c>
      <c r="J131" s="24">
        <f t="shared" si="13"/>
        <v>18036451.693041466</v>
      </c>
      <c r="K131" s="163">
        <f t="shared" si="14"/>
        <v>1.4087276170825169E-2</v>
      </c>
      <c r="L131" s="65">
        <v>17181937.003095593</v>
      </c>
      <c r="M131" s="176">
        <f t="shared" si="15"/>
        <v>1.9855495622333109E-2</v>
      </c>
      <c r="N131" s="38">
        <v>940673.78402060224</v>
      </c>
      <c r="O131" s="24">
        <f t="shared" si="16"/>
        <v>18122610.787116196</v>
      </c>
      <c r="P131" s="67">
        <f t="shared" si="17"/>
        <v>1.8931512859646699E-2</v>
      </c>
      <c r="Q131" s="178">
        <v>17181937.003095593</v>
      </c>
      <c r="R131" s="176">
        <f t="shared" si="18"/>
        <v>1.9855495622333109E-2</v>
      </c>
      <c r="S131" s="78">
        <v>940673.78402060224</v>
      </c>
      <c r="T131" s="24">
        <f t="shared" si="19"/>
        <v>18122610.787116196</v>
      </c>
      <c r="U131" s="440">
        <f t="shared" si="20"/>
        <v>1.8931512859646699E-2</v>
      </c>
    </row>
    <row r="132" spans="1:21" ht="15.75" x14ac:dyDescent="0.25">
      <c r="A132" s="438" t="s">
        <v>187</v>
      </c>
      <c r="B132" s="37">
        <v>800</v>
      </c>
      <c r="C132" s="44" t="s">
        <v>188</v>
      </c>
      <c r="D132" s="65">
        <v>20154071.502467066</v>
      </c>
      <c r="E132" s="23">
        <v>2546720.2299053986</v>
      </c>
      <c r="F132" s="66">
        <f t="shared" si="11"/>
        <v>22700791.732372463</v>
      </c>
      <c r="G132" s="179">
        <v>20401103.279489793</v>
      </c>
      <c r="H132" s="176">
        <f t="shared" si="12"/>
        <v>1.22571648608316E-2</v>
      </c>
      <c r="I132" s="38">
        <v>2548260.2299053981</v>
      </c>
      <c r="J132" s="24">
        <f t="shared" si="13"/>
        <v>22949363.50939519</v>
      </c>
      <c r="K132" s="163">
        <f t="shared" si="14"/>
        <v>1.0949916635209294E-2</v>
      </c>
      <c r="L132" s="65">
        <v>20502601.305755913</v>
      </c>
      <c r="M132" s="176">
        <f t="shared" si="15"/>
        <v>1.7293270158646783E-2</v>
      </c>
      <c r="N132" s="38">
        <v>2549800.2299053986</v>
      </c>
      <c r="O132" s="24">
        <f t="shared" si="16"/>
        <v>23052401.53566131</v>
      </c>
      <c r="P132" s="67">
        <f t="shared" si="17"/>
        <v>1.5488878424774677E-2</v>
      </c>
      <c r="Q132" s="178">
        <v>20502601.305755913</v>
      </c>
      <c r="R132" s="176">
        <f t="shared" si="18"/>
        <v>1.7293270158646783E-2</v>
      </c>
      <c r="S132" s="78">
        <v>2549800.2299053986</v>
      </c>
      <c r="T132" s="24">
        <f t="shared" si="19"/>
        <v>23052401.53566131</v>
      </c>
      <c r="U132" s="440">
        <f t="shared" si="20"/>
        <v>1.5488878424774677E-2</v>
      </c>
    </row>
    <row r="133" spans="1:21" ht="15.75" x14ac:dyDescent="0.25">
      <c r="A133" s="438" t="s">
        <v>187</v>
      </c>
      <c r="B133" s="37">
        <v>837</v>
      </c>
      <c r="C133" s="44" t="s">
        <v>189</v>
      </c>
      <c r="D133" s="65">
        <v>16337012.235889677</v>
      </c>
      <c r="E133" s="23">
        <v>1636000</v>
      </c>
      <c r="F133" s="66">
        <f t="shared" si="11"/>
        <v>17973012.235889677</v>
      </c>
      <c r="G133" s="179">
        <v>16672490.569129772</v>
      </c>
      <c r="H133" s="176">
        <f t="shared" si="12"/>
        <v>2.0534864539251914E-2</v>
      </c>
      <c r="I133" s="38">
        <v>1636000</v>
      </c>
      <c r="J133" s="24">
        <f t="shared" si="13"/>
        <v>18308490.569129772</v>
      </c>
      <c r="K133" s="163">
        <f t="shared" si="14"/>
        <v>1.8665670998108522E-2</v>
      </c>
      <c r="L133" s="65">
        <v>16755438.283404052</v>
      </c>
      <c r="M133" s="176">
        <f t="shared" si="15"/>
        <v>2.5612152422531915E-2</v>
      </c>
      <c r="N133" s="38">
        <v>1636000</v>
      </c>
      <c r="O133" s="24">
        <f t="shared" si="16"/>
        <v>18391438.283404052</v>
      </c>
      <c r="P133" s="67">
        <f t="shared" si="17"/>
        <v>2.3280796898298161E-2</v>
      </c>
      <c r="Q133" s="178">
        <v>16755438.28340405</v>
      </c>
      <c r="R133" s="176">
        <f t="shared" si="18"/>
        <v>2.56121524225318E-2</v>
      </c>
      <c r="S133" s="78">
        <v>1636000</v>
      </c>
      <c r="T133" s="24">
        <f t="shared" si="19"/>
        <v>18391438.283404052</v>
      </c>
      <c r="U133" s="440">
        <f t="shared" si="20"/>
        <v>2.3280796898298161E-2</v>
      </c>
    </row>
    <row r="134" spans="1:21" ht="15.75" x14ac:dyDescent="0.25">
      <c r="A134" s="438" t="s">
        <v>187</v>
      </c>
      <c r="B134" s="37">
        <v>801</v>
      </c>
      <c r="C134" s="44" t="s">
        <v>190</v>
      </c>
      <c r="D134" s="65">
        <v>44285130.735703468</v>
      </c>
      <c r="E134" s="23">
        <v>5385020.0241586464</v>
      </c>
      <c r="F134" s="66">
        <f t="shared" si="11"/>
        <v>49670150.759862117</v>
      </c>
      <c r="G134" s="179">
        <v>45346162.93465358</v>
      </c>
      <c r="H134" s="176">
        <f t="shared" si="12"/>
        <v>2.3959107296813029E-2</v>
      </c>
      <c r="I134" s="38">
        <v>5395048.5741586462</v>
      </c>
      <c r="J134" s="24">
        <f t="shared" si="13"/>
        <v>50741211.508812226</v>
      </c>
      <c r="K134" s="163">
        <f t="shared" si="14"/>
        <v>2.1563468855335565E-2</v>
      </c>
      <c r="L134" s="65">
        <v>45346162.93465358</v>
      </c>
      <c r="M134" s="176">
        <f t="shared" si="15"/>
        <v>2.3959107296813029E-2</v>
      </c>
      <c r="N134" s="38">
        <v>5405077.1241586469</v>
      </c>
      <c r="O134" s="24">
        <f t="shared" si="16"/>
        <v>50751240.058812231</v>
      </c>
      <c r="P134" s="67">
        <f t="shared" si="17"/>
        <v>2.1765371806033038E-2</v>
      </c>
      <c r="Q134" s="178">
        <v>45346162.93465358</v>
      </c>
      <c r="R134" s="176">
        <f t="shared" si="18"/>
        <v>2.3959107296813029E-2</v>
      </c>
      <c r="S134" s="78">
        <v>5405077.1241586469</v>
      </c>
      <c r="T134" s="24">
        <f t="shared" si="19"/>
        <v>50751240.058812231</v>
      </c>
      <c r="U134" s="440">
        <f t="shared" si="20"/>
        <v>2.1765371806033038E-2</v>
      </c>
    </row>
    <row r="135" spans="1:21" ht="15.75" x14ac:dyDescent="0.25">
      <c r="A135" s="438" t="s">
        <v>187</v>
      </c>
      <c r="B135" s="37">
        <v>908</v>
      </c>
      <c r="C135" s="44" t="s">
        <v>191</v>
      </c>
      <c r="D135" s="65">
        <v>36373427.329022467</v>
      </c>
      <c r="E135" s="23">
        <v>2648000</v>
      </c>
      <c r="F135" s="66">
        <f t="shared" si="11"/>
        <v>39021427.329022467</v>
      </c>
      <c r="G135" s="179">
        <v>37715348.768418886</v>
      </c>
      <c r="H135" s="176">
        <f t="shared" si="12"/>
        <v>3.6892906111316473E-2</v>
      </c>
      <c r="I135" s="38">
        <v>2652470</v>
      </c>
      <c r="J135" s="24">
        <f t="shared" si="13"/>
        <v>40367818.768418886</v>
      </c>
      <c r="K135" s="163">
        <f t="shared" si="14"/>
        <v>3.4503900332600861E-2</v>
      </c>
      <c r="L135" s="65">
        <v>38846809.231471457</v>
      </c>
      <c r="M135" s="176">
        <f t="shared" si="15"/>
        <v>6.7999693294656091E-2</v>
      </c>
      <c r="N135" s="38">
        <v>2656940</v>
      </c>
      <c r="O135" s="24">
        <f t="shared" si="16"/>
        <v>41503749.231471457</v>
      </c>
      <c r="P135" s="67">
        <f t="shared" si="17"/>
        <v>6.3614328648679247E-2</v>
      </c>
      <c r="Q135" s="178">
        <v>40594694.106492721</v>
      </c>
      <c r="R135" s="176">
        <f t="shared" si="18"/>
        <v>0.11605358877199048</v>
      </c>
      <c r="S135" s="78">
        <v>2656940</v>
      </c>
      <c r="T135" s="24">
        <f t="shared" si="19"/>
        <v>43251634.106492721</v>
      </c>
      <c r="U135" s="440">
        <f t="shared" si="20"/>
        <v>0.10840727946217402</v>
      </c>
    </row>
    <row r="136" spans="1:21" ht="15.75" x14ac:dyDescent="0.25">
      <c r="A136" s="438" t="s">
        <v>187</v>
      </c>
      <c r="B136" s="37">
        <v>878</v>
      </c>
      <c r="C136" s="44" t="s">
        <v>192</v>
      </c>
      <c r="D136" s="65">
        <v>61408459.315539807</v>
      </c>
      <c r="E136" s="23">
        <v>4876000</v>
      </c>
      <c r="F136" s="66">
        <f t="shared" si="11"/>
        <v>66284459.315539807</v>
      </c>
      <c r="G136" s="179">
        <v>62067825.862140127</v>
      </c>
      <c r="H136" s="176">
        <f t="shared" si="12"/>
        <v>1.0737389505446565E-2</v>
      </c>
      <c r="I136" s="38">
        <v>4885560</v>
      </c>
      <c r="J136" s="24">
        <f t="shared" si="13"/>
        <v>66953385.862140127</v>
      </c>
      <c r="K136" s="163">
        <f t="shared" si="14"/>
        <v>1.0091755345185346E-2</v>
      </c>
      <c r="L136" s="65">
        <v>62376621.015683115</v>
      </c>
      <c r="M136" s="176">
        <f t="shared" si="15"/>
        <v>1.5765933731841857E-2</v>
      </c>
      <c r="N136" s="38">
        <v>4895120</v>
      </c>
      <c r="O136" s="24">
        <f t="shared" si="16"/>
        <v>67271741.015683115</v>
      </c>
      <c r="P136" s="67">
        <f t="shared" si="17"/>
        <v>1.4894617989466619E-2</v>
      </c>
      <c r="Q136" s="178">
        <v>62376621.015683115</v>
      </c>
      <c r="R136" s="176">
        <f t="shared" si="18"/>
        <v>1.5765933731841857E-2</v>
      </c>
      <c r="S136" s="78">
        <v>4895120</v>
      </c>
      <c r="T136" s="24">
        <f t="shared" si="19"/>
        <v>67271741.015683115</v>
      </c>
      <c r="U136" s="440">
        <f t="shared" si="20"/>
        <v>1.4894617989466619E-2</v>
      </c>
    </row>
    <row r="137" spans="1:21" ht="15.75" x14ac:dyDescent="0.25">
      <c r="A137" s="438" t="s">
        <v>187</v>
      </c>
      <c r="B137" s="37">
        <v>835</v>
      </c>
      <c r="C137" s="44" t="s">
        <v>193</v>
      </c>
      <c r="D137" s="65">
        <v>36030486.564040892</v>
      </c>
      <c r="E137" s="23">
        <v>2224000</v>
      </c>
      <c r="F137" s="66">
        <f t="shared" si="11"/>
        <v>38254486.564040892</v>
      </c>
      <c r="G137" s="179">
        <v>36287323.403155394</v>
      </c>
      <c r="H137" s="176">
        <f t="shared" si="12"/>
        <v>7.1283200313711588E-3</v>
      </c>
      <c r="I137" s="38">
        <v>2224000</v>
      </c>
      <c r="J137" s="24">
        <f t="shared" si="13"/>
        <v>38511323.403155394</v>
      </c>
      <c r="K137" s="163">
        <f t="shared" si="14"/>
        <v>6.7139010919552624E-3</v>
      </c>
      <c r="L137" s="65">
        <v>36467857.35043478</v>
      </c>
      <c r="M137" s="176">
        <f t="shared" si="15"/>
        <v>1.2138908688243823E-2</v>
      </c>
      <c r="N137" s="38">
        <v>2224000</v>
      </c>
      <c r="O137" s="24">
        <f t="shared" si="16"/>
        <v>38691857.35043478</v>
      </c>
      <c r="P137" s="67">
        <f t="shared" si="17"/>
        <v>1.1433189298246015E-2</v>
      </c>
      <c r="Q137" s="178">
        <v>36467857.35043478</v>
      </c>
      <c r="R137" s="176">
        <f t="shared" si="18"/>
        <v>1.2138908688243823E-2</v>
      </c>
      <c r="S137" s="78">
        <v>2224000</v>
      </c>
      <c r="T137" s="24">
        <f t="shared" si="19"/>
        <v>38691857.35043478</v>
      </c>
      <c r="U137" s="440">
        <f t="shared" si="20"/>
        <v>1.1433189298246015E-2</v>
      </c>
    </row>
    <row r="138" spans="1:21" ht="15.75" x14ac:dyDescent="0.25">
      <c r="A138" s="438" t="s">
        <v>187</v>
      </c>
      <c r="B138" s="37">
        <v>916</v>
      </c>
      <c r="C138" s="44" t="s">
        <v>194</v>
      </c>
      <c r="D138" s="65">
        <v>51282213.687636398</v>
      </c>
      <c r="E138" s="23">
        <v>5654425.3978295084</v>
      </c>
      <c r="F138" s="66">
        <f t="shared" si="11"/>
        <v>56936639.085465908</v>
      </c>
      <c r="G138" s="179">
        <v>51791527.950552665</v>
      </c>
      <c r="H138" s="176">
        <f t="shared" si="12"/>
        <v>9.9315966744052079E-3</v>
      </c>
      <c r="I138" s="38">
        <v>5662806.3147725239</v>
      </c>
      <c r="J138" s="24">
        <f t="shared" si="13"/>
        <v>57454334.265325189</v>
      </c>
      <c r="K138" s="163">
        <f t="shared" si="14"/>
        <v>9.0924787302984929E-3</v>
      </c>
      <c r="L138" s="65">
        <v>52049197.243839011</v>
      </c>
      <c r="M138" s="176">
        <f t="shared" si="15"/>
        <v>1.4956131981243324E-2</v>
      </c>
      <c r="N138" s="38">
        <v>5671187.2317155395</v>
      </c>
      <c r="O138" s="24">
        <f t="shared" si="16"/>
        <v>57720384.475554548</v>
      </c>
      <c r="P138" s="67">
        <f t="shared" si="17"/>
        <v>1.3765220474502949E-2</v>
      </c>
      <c r="Q138" s="178">
        <v>52049197.243839003</v>
      </c>
      <c r="R138" s="176">
        <f t="shared" si="18"/>
        <v>1.4956131981243178E-2</v>
      </c>
      <c r="S138" s="78">
        <v>5671187.2317155395</v>
      </c>
      <c r="T138" s="24">
        <f t="shared" si="19"/>
        <v>57720384.475554541</v>
      </c>
      <c r="U138" s="440">
        <f t="shared" si="20"/>
        <v>1.3765220474502817E-2</v>
      </c>
    </row>
    <row r="139" spans="1:21" ht="15.75" x14ac:dyDescent="0.25">
      <c r="A139" s="438" t="s">
        <v>187</v>
      </c>
      <c r="B139" s="37">
        <v>802</v>
      </c>
      <c r="C139" s="44" t="s">
        <v>195</v>
      </c>
      <c r="D139" s="65">
        <v>21471084.756053753</v>
      </c>
      <c r="E139" s="23">
        <v>1510150.2857151267</v>
      </c>
      <c r="F139" s="66">
        <f t="shared" si="11"/>
        <v>22981235.041768879</v>
      </c>
      <c r="G139" s="179">
        <v>21718513.782749344</v>
      </c>
      <c r="H139" s="176">
        <f t="shared" si="12"/>
        <v>1.1523825158662656E-2</v>
      </c>
      <c r="I139" s="38">
        <v>1510150.2857151267</v>
      </c>
      <c r="J139" s="24">
        <f t="shared" si="13"/>
        <v>23228664.068464469</v>
      </c>
      <c r="K139" s="163">
        <f t="shared" si="14"/>
        <v>1.0766567864863789E-2</v>
      </c>
      <c r="L139" s="65">
        <v>21826566.090126209</v>
      </c>
      <c r="M139" s="176">
        <f t="shared" si="15"/>
        <v>1.6556282000248175E-2</v>
      </c>
      <c r="N139" s="38">
        <v>1510150.2857151267</v>
      </c>
      <c r="O139" s="24">
        <f t="shared" si="16"/>
        <v>23336716.375841334</v>
      </c>
      <c r="P139" s="67">
        <f t="shared" si="17"/>
        <v>1.5468330288879643E-2</v>
      </c>
      <c r="Q139" s="178">
        <v>21826566.090126209</v>
      </c>
      <c r="R139" s="176">
        <f t="shared" si="18"/>
        <v>1.6556282000248175E-2</v>
      </c>
      <c r="S139" s="78">
        <v>1510150.2857151267</v>
      </c>
      <c r="T139" s="24">
        <f t="shared" si="19"/>
        <v>23336716.375841334</v>
      </c>
      <c r="U139" s="440">
        <f t="shared" si="20"/>
        <v>1.5468330288879643E-2</v>
      </c>
    </row>
    <row r="140" spans="1:21" ht="15.75" x14ac:dyDescent="0.25">
      <c r="A140" s="438" t="s">
        <v>187</v>
      </c>
      <c r="B140" s="37">
        <v>879</v>
      </c>
      <c r="C140" s="44" t="s">
        <v>196</v>
      </c>
      <c r="D140" s="65">
        <v>26006311.257950507</v>
      </c>
      <c r="E140" s="23">
        <v>3094000</v>
      </c>
      <c r="F140" s="66">
        <f t="shared" si="11"/>
        <v>29100311.257950507</v>
      </c>
      <c r="G140" s="179">
        <v>26293013.423541166</v>
      </c>
      <c r="H140" s="176">
        <f t="shared" si="12"/>
        <v>1.1024330315319507E-2</v>
      </c>
      <c r="I140" s="38">
        <v>3094000</v>
      </c>
      <c r="J140" s="24">
        <f t="shared" si="13"/>
        <v>29387013.423541166</v>
      </c>
      <c r="K140" s="163">
        <f t="shared" si="14"/>
        <v>9.8522027152657607E-3</v>
      </c>
      <c r="L140" s="65">
        <v>26423824.435598586</v>
      </c>
      <c r="M140" s="176">
        <f t="shared" si="15"/>
        <v>1.6054302107933082E-2</v>
      </c>
      <c r="N140" s="38">
        <v>3094000</v>
      </c>
      <c r="O140" s="24">
        <f t="shared" si="16"/>
        <v>29517824.435598586</v>
      </c>
      <c r="P140" s="67">
        <f t="shared" si="17"/>
        <v>1.4347378416236347E-2</v>
      </c>
      <c r="Q140" s="178">
        <v>26423824.435598586</v>
      </c>
      <c r="R140" s="176">
        <f t="shared" si="18"/>
        <v>1.6054302107933082E-2</v>
      </c>
      <c r="S140" s="78">
        <v>3094000</v>
      </c>
      <c r="T140" s="24">
        <f t="shared" si="19"/>
        <v>29517824.435598586</v>
      </c>
      <c r="U140" s="440">
        <f t="shared" si="20"/>
        <v>1.4347378416236347E-2</v>
      </c>
    </row>
    <row r="141" spans="1:21" ht="15.75" x14ac:dyDescent="0.25">
      <c r="A141" s="438" t="s">
        <v>187</v>
      </c>
      <c r="B141" s="37">
        <v>836</v>
      </c>
      <c r="C141" s="44" t="s">
        <v>197</v>
      </c>
      <c r="D141" s="65">
        <v>13847999.999999998</v>
      </c>
      <c r="E141" s="23">
        <v>1414000</v>
      </c>
      <c r="F141" s="66">
        <f t="shared" si="11"/>
        <v>15261999.999999998</v>
      </c>
      <c r="G141" s="179">
        <v>14008646.093328245</v>
      </c>
      <c r="H141" s="176">
        <f t="shared" si="12"/>
        <v>1.1600671095338451E-2</v>
      </c>
      <c r="I141" s="38">
        <v>1418530</v>
      </c>
      <c r="J141" s="24">
        <f t="shared" si="13"/>
        <v>15427176.093328245</v>
      </c>
      <c r="K141" s="163">
        <f t="shared" si="14"/>
        <v>1.0822703009320329E-2</v>
      </c>
      <c r="L141" s="65">
        <v>14078340.850011472</v>
      </c>
      <c r="M141" s="176">
        <f t="shared" si="15"/>
        <v>1.6633510255016866E-2</v>
      </c>
      <c r="N141" s="38">
        <v>1423060</v>
      </c>
      <c r="O141" s="24">
        <f t="shared" si="16"/>
        <v>15501400.850011472</v>
      </c>
      <c r="P141" s="67">
        <f t="shared" si="17"/>
        <v>1.568607325458482E-2</v>
      </c>
      <c r="Q141" s="178">
        <v>14078340.850011472</v>
      </c>
      <c r="R141" s="176">
        <f t="shared" si="18"/>
        <v>1.6633510255016866E-2</v>
      </c>
      <c r="S141" s="78">
        <v>1423060</v>
      </c>
      <c r="T141" s="24">
        <f t="shared" si="19"/>
        <v>15501400.850011472</v>
      </c>
      <c r="U141" s="440">
        <f t="shared" si="20"/>
        <v>1.568607325458482E-2</v>
      </c>
    </row>
    <row r="142" spans="1:21" ht="15.75" x14ac:dyDescent="0.25">
      <c r="A142" s="438" t="s">
        <v>187</v>
      </c>
      <c r="B142" s="37">
        <v>933</v>
      </c>
      <c r="C142" s="44" t="s">
        <v>198</v>
      </c>
      <c r="D142" s="65">
        <v>45379675.423272975</v>
      </c>
      <c r="E142" s="23">
        <v>4121800</v>
      </c>
      <c r="F142" s="66">
        <f t="shared" si="11"/>
        <v>49501475.423272975</v>
      </c>
      <c r="G142" s="179">
        <v>45784390.10021352</v>
      </c>
      <c r="H142" s="176">
        <f t="shared" si="12"/>
        <v>8.9184127732431385E-3</v>
      </c>
      <c r="I142" s="38">
        <v>4132329</v>
      </c>
      <c r="J142" s="24">
        <f t="shared" si="13"/>
        <v>49916719.10021352</v>
      </c>
      <c r="K142" s="163">
        <f t="shared" si="14"/>
        <v>8.3885111178993235E-3</v>
      </c>
      <c r="L142" s="65">
        <v>46012173.135537982</v>
      </c>
      <c r="M142" s="176">
        <f t="shared" si="15"/>
        <v>1.3937907364155157E-2</v>
      </c>
      <c r="N142" s="38">
        <v>4142858</v>
      </c>
      <c r="O142" s="24">
        <f t="shared" si="16"/>
        <v>50155031.135537982</v>
      </c>
      <c r="P142" s="67">
        <f t="shared" si="17"/>
        <v>1.320275217408449E-2</v>
      </c>
      <c r="Q142" s="178">
        <v>46012173.135537982</v>
      </c>
      <c r="R142" s="176">
        <f t="shared" si="18"/>
        <v>1.3937907364155157E-2</v>
      </c>
      <c r="S142" s="78">
        <v>4142858</v>
      </c>
      <c r="T142" s="24">
        <f t="shared" si="19"/>
        <v>50155031.135537982</v>
      </c>
      <c r="U142" s="440">
        <f t="shared" si="20"/>
        <v>1.320275217408449E-2</v>
      </c>
    </row>
    <row r="143" spans="1:21" ht="15.75" x14ac:dyDescent="0.25">
      <c r="A143" s="438" t="s">
        <v>187</v>
      </c>
      <c r="B143" s="37">
        <v>803</v>
      </c>
      <c r="C143" s="44" t="s">
        <v>199</v>
      </c>
      <c r="D143" s="65">
        <v>28616775.347577985</v>
      </c>
      <c r="E143" s="23">
        <v>2046401.704291034</v>
      </c>
      <c r="F143" s="66">
        <f t="shared" si="11"/>
        <v>30663177.05186902</v>
      </c>
      <c r="G143" s="179">
        <v>28994635.548429281</v>
      </c>
      <c r="H143" s="176">
        <f t="shared" si="12"/>
        <v>1.3204150232226489E-2</v>
      </c>
      <c r="I143" s="38">
        <v>2046451.704291034</v>
      </c>
      <c r="J143" s="24">
        <f t="shared" si="13"/>
        <v>31041087.252720315</v>
      </c>
      <c r="K143" s="163">
        <f t="shared" si="14"/>
        <v>1.2324561157248391E-2</v>
      </c>
      <c r="L143" s="65">
        <v>29138887.466580678</v>
      </c>
      <c r="M143" s="176">
        <f t="shared" si="15"/>
        <v>1.8244966900048783E-2</v>
      </c>
      <c r="N143" s="38">
        <v>2046501.704291034</v>
      </c>
      <c r="O143" s="24">
        <f t="shared" si="16"/>
        <v>31185389.170871712</v>
      </c>
      <c r="P143" s="67">
        <f t="shared" si="17"/>
        <v>1.7030593996158069E-2</v>
      </c>
      <c r="Q143" s="178">
        <v>29138887.466580678</v>
      </c>
      <c r="R143" s="176">
        <f t="shared" si="18"/>
        <v>1.8244966900048783E-2</v>
      </c>
      <c r="S143" s="78">
        <v>2046501.704291034</v>
      </c>
      <c r="T143" s="24">
        <f t="shared" si="19"/>
        <v>31185389.170871712</v>
      </c>
      <c r="U143" s="440">
        <f t="shared" si="20"/>
        <v>1.7030593996158069E-2</v>
      </c>
    </row>
    <row r="144" spans="1:21" ht="15.75" x14ac:dyDescent="0.25">
      <c r="A144" s="438" t="s">
        <v>187</v>
      </c>
      <c r="B144" s="37">
        <v>866</v>
      </c>
      <c r="C144" s="44" t="s">
        <v>200</v>
      </c>
      <c r="D144" s="65">
        <v>26932953.538510513</v>
      </c>
      <c r="E144" s="23">
        <v>2599361.0104856025</v>
      </c>
      <c r="F144" s="66">
        <f t="shared" si="11"/>
        <v>29532314.548996113</v>
      </c>
      <c r="G144" s="179">
        <v>27320976.095805712</v>
      </c>
      <c r="H144" s="176">
        <f t="shared" si="12"/>
        <v>1.4406981274459158E-2</v>
      </c>
      <c r="I144" s="38">
        <v>2601701.0104856025</v>
      </c>
      <c r="J144" s="24">
        <f t="shared" si="13"/>
        <v>29922677.106291316</v>
      </c>
      <c r="K144" s="163">
        <f t="shared" si="14"/>
        <v>1.3218149788008157E-2</v>
      </c>
      <c r="L144" s="65">
        <v>27456901.350013703</v>
      </c>
      <c r="M144" s="176">
        <f t="shared" si="15"/>
        <v>1.945378217632223E-2</v>
      </c>
      <c r="N144" s="38">
        <v>2604041.0104856025</v>
      </c>
      <c r="O144" s="24">
        <f t="shared" si="16"/>
        <v>30060942.360499308</v>
      </c>
      <c r="P144" s="67">
        <f t="shared" si="17"/>
        <v>1.7899979042488013E-2</v>
      </c>
      <c r="Q144" s="178">
        <v>27456901.350013707</v>
      </c>
      <c r="R144" s="176">
        <f t="shared" si="18"/>
        <v>1.9453782176322369E-2</v>
      </c>
      <c r="S144" s="78">
        <v>2604041.0104856025</v>
      </c>
      <c r="T144" s="24">
        <f t="shared" si="19"/>
        <v>30060942.360499308</v>
      </c>
      <c r="U144" s="440">
        <f t="shared" si="20"/>
        <v>1.7899979042488013E-2</v>
      </c>
    </row>
    <row r="145" spans="1:21" ht="15.75" x14ac:dyDescent="0.25">
      <c r="A145" s="438" t="s">
        <v>187</v>
      </c>
      <c r="B145" s="37">
        <v>880</v>
      </c>
      <c r="C145" s="44" t="s">
        <v>201</v>
      </c>
      <c r="D145" s="65">
        <v>14334918.08975115</v>
      </c>
      <c r="E145" s="23">
        <v>2637000</v>
      </c>
      <c r="F145" s="66">
        <f t="shared" si="11"/>
        <v>16971918.08975115</v>
      </c>
      <c r="G145" s="179">
        <v>14439214.180055566</v>
      </c>
      <c r="H145" s="176">
        <f t="shared" si="12"/>
        <v>7.2756669868230981E-3</v>
      </c>
      <c r="I145" s="38">
        <v>2637325</v>
      </c>
      <c r="J145" s="24">
        <f t="shared" si="13"/>
        <v>17076539.180055566</v>
      </c>
      <c r="K145" s="163">
        <f t="shared" si="14"/>
        <v>6.1643645550937057E-3</v>
      </c>
      <c r="L145" s="65">
        <v>14511051.066523507</v>
      </c>
      <c r="M145" s="176">
        <f t="shared" si="15"/>
        <v>1.2286988713125908E-2</v>
      </c>
      <c r="N145" s="38">
        <v>2637650</v>
      </c>
      <c r="O145" s="24">
        <f t="shared" si="16"/>
        <v>17148701.066523507</v>
      </c>
      <c r="P145" s="67">
        <f t="shared" si="17"/>
        <v>1.0416204923774108E-2</v>
      </c>
      <c r="Q145" s="178">
        <v>14511051.066523509</v>
      </c>
      <c r="R145" s="176">
        <f t="shared" si="18"/>
        <v>1.2286988713126038E-2</v>
      </c>
      <c r="S145" s="78">
        <v>2637650</v>
      </c>
      <c r="T145" s="24">
        <f t="shared" si="19"/>
        <v>17148701.066523507</v>
      </c>
      <c r="U145" s="440">
        <f t="shared" si="20"/>
        <v>1.0416204923774108E-2</v>
      </c>
    </row>
    <row r="146" spans="1:21" ht="15.75" x14ac:dyDescent="0.25">
      <c r="A146" s="438" t="s">
        <v>187</v>
      </c>
      <c r="B146" s="37">
        <v>865</v>
      </c>
      <c r="C146" s="44" t="s">
        <v>202</v>
      </c>
      <c r="D146" s="65">
        <v>42642876.962677404</v>
      </c>
      <c r="E146" s="23">
        <v>2139709.2507920898</v>
      </c>
      <c r="F146" s="66">
        <f t="shared" si="11"/>
        <v>44782586.21346949</v>
      </c>
      <c r="G146" s="179">
        <v>42877433.777411431</v>
      </c>
      <c r="H146" s="176">
        <f t="shared" si="12"/>
        <v>5.5004922613293523E-3</v>
      </c>
      <c r="I146" s="38">
        <v>2142974.2507920898</v>
      </c>
      <c r="J146" s="24">
        <f t="shared" si="13"/>
        <v>45020408.028203517</v>
      </c>
      <c r="K146" s="163">
        <f t="shared" si="14"/>
        <v>5.3105868785777244E-3</v>
      </c>
      <c r="L146" s="65">
        <v>43090754.343468219</v>
      </c>
      <c r="M146" s="176">
        <f t="shared" si="15"/>
        <v>1.0502982272580091E-2</v>
      </c>
      <c r="N146" s="38">
        <v>2146239.2507920898</v>
      </c>
      <c r="O146" s="24">
        <f t="shared" si="16"/>
        <v>45236993.594260305</v>
      </c>
      <c r="P146" s="67">
        <f t="shared" si="17"/>
        <v>1.0146966024354803E-2</v>
      </c>
      <c r="Q146" s="178">
        <v>43090754.343468212</v>
      </c>
      <c r="R146" s="176">
        <f t="shared" si="18"/>
        <v>1.0502982272579916E-2</v>
      </c>
      <c r="S146" s="78">
        <v>2146239.2507920898</v>
      </c>
      <c r="T146" s="24">
        <f t="shared" si="19"/>
        <v>45236993.594260305</v>
      </c>
      <c r="U146" s="440">
        <f t="shared" si="20"/>
        <v>1.0146966024354803E-2</v>
      </c>
    </row>
    <row r="147" spans="1:21" ht="15.75" x14ac:dyDescent="0.25">
      <c r="A147" s="438" t="s">
        <v>203</v>
      </c>
      <c r="B147" s="37">
        <v>330</v>
      </c>
      <c r="C147" s="44" t="s">
        <v>204</v>
      </c>
      <c r="D147" s="65">
        <v>129200110.31953147</v>
      </c>
      <c r="E147" s="23">
        <v>19208345.308545828</v>
      </c>
      <c r="F147" s="66">
        <f t="shared" si="11"/>
        <v>148408455.6280773</v>
      </c>
      <c r="G147" s="179">
        <v>133990341.02722865</v>
      </c>
      <c r="H147" s="176">
        <f t="shared" si="12"/>
        <v>3.7076057410866101E-2</v>
      </c>
      <c r="I147" s="38">
        <v>19225280.308545828</v>
      </c>
      <c r="J147" s="24">
        <f t="shared" si="13"/>
        <v>153215621.33577448</v>
      </c>
      <c r="K147" s="163">
        <f t="shared" si="14"/>
        <v>3.2391454296541569E-2</v>
      </c>
      <c r="L147" s="65">
        <v>138010051.25804549</v>
      </c>
      <c r="M147" s="176">
        <f t="shared" si="15"/>
        <v>6.8188339133191944E-2</v>
      </c>
      <c r="N147" s="38">
        <v>19242215.308545828</v>
      </c>
      <c r="O147" s="24">
        <f t="shared" si="16"/>
        <v>157252266.56659132</v>
      </c>
      <c r="P147" s="67">
        <f t="shared" si="17"/>
        <v>5.9591017917990312E-2</v>
      </c>
      <c r="Q147" s="178">
        <v>144618252.73336697</v>
      </c>
      <c r="R147" s="176">
        <f t="shared" si="18"/>
        <v>0.11933536570289369</v>
      </c>
      <c r="S147" s="78">
        <v>19242215.308545828</v>
      </c>
      <c r="T147" s="24">
        <f t="shared" si="19"/>
        <v>163860468.04191279</v>
      </c>
      <c r="U147" s="440">
        <f t="shared" si="20"/>
        <v>0.10411814036094678</v>
      </c>
    </row>
    <row r="148" spans="1:21" ht="15.75" x14ac:dyDescent="0.25">
      <c r="A148" s="438" t="s">
        <v>203</v>
      </c>
      <c r="B148" s="37">
        <v>331</v>
      </c>
      <c r="C148" s="44" t="s">
        <v>205</v>
      </c>
      <c r="D148" s="65">
        <v>30306409.652067978</v>
      </c>
      <c r="E148" s="23">
        <v>4855225.2457130048</v>
      </c>
      <c r="F148" s="66">
        <f t="shared" si="11"/>
        <v>35161634.897780985</v>
      </c>
      <c r="G148" s="179">
        <v>31767939.054475211</v>
      </c>
      <c r="H148" s="176">
        <f t="shared" si="12"/>
        <v>4.8225092288604506E-2</v>
      </c>
      <c r="I148" s="38">
        <v>4857690.2457130048</v>
      </c>
      <c r="J148" s="24">
        <f t="shared" si="13"/>
        <v>36625629.300188214</v>
      </c>
      <c r="K148" s="163">
        <f t="shared" si="14"/>
        <v>4.1636130022487096E-2</v>
      </c>
      <c r="L148" s="65">
        <v>32720977.226109467</v>
      </c>
      <c r="M148" s="176">
        <f t="shared" si="15"/>
        <v>7.9671845057262658E-2</v>
      </c>
      <c r="N148" s="38">
        <v>4860155.2457130048</v>
      </c>
      <c r="O148" s="24">
        <f t="shared" si="16"/>
        <v>37581132.47182247</v>
      </c>
      <c r="P148" s="67">
        <f t="shared" si="17"/>
        <v>6.8810724560312689E-2</v>
      </c>
      <c r="Q148" s="178">
        <v>34312889.155417696</v>
      </c>
      <c r="R148" s="176">
        <f t="shared" si="18"/>
        <v>0.13219908096491836</v>
      </c>
      <c r="S148" s="78">
        <v>4860155.2457130048</v>
      </c>
      <c r="T148" s="24">
        <f t="shared" si="19"/>
        <v>39173044.401130699</v>
      </c>
      <c r="U148" s="440">
        <f t="shared" si="20"/>
        <v>0.11408484033837886</v>
      </c>
    </row>
    <row r="149" spans="1:21" ht="15.75" x14ac:dyDescent="0.25">
      <c r="A149" s="438" t="s">
        <v>203</v>
      </c>
      <c r="B149" s="37">
        <v>332</v>
      </c>
      <c r="C149" s="44" t="s">
        <v>206</v>
      </c>
      <c r="D149" s="65">
        <v>24751622.668948397</v>
      </c>
      <c r="E149" s="23">
        <v>5036046.8017315622</v>
      </c>
      <c r="F149" s="66">
        <f t="shared" si="11"/>
        <v>29787669.470679961</v>
      </c>
      <c r="G149" s="179">
        <v>25601873.439227015</v>
      </c>
      <c r="H149" s="176">
        <f t="shared" si="12"/>
        <v>3.4351314321920443E-2</v>
      </c>
      <c r="I149" s="38">
        <v>5042201.8017315622</v>
      </c>
      <c r="J149" s="24">
        <f t="shared" si="13"/>
        <v>30644075.240958579</v>
      </c>
      <c r="K149" s="163">
        <f t="shared" si="14"/>
        <v>2.8750344874129176E-2</v>
      </c>
      <c r="L149" s="65">
        <v>26369929.642403834</v>
      </c>
      <c r="M149" s="176">
        <f t="shared" si="15"/>
        <v>6.5381853751578387E-2</v>
      </c>
      <c r="N149" s="38">
        <v>5048356.8017315622</v>
      </c>
      <c r="O149" s="24">
        <f t="shared" si="16"/>
        <v>31418286.444135398</v>
      </c>
      <c r="P149" s="67">
        <f t="shared" si="17"/>
        <v>5.4741341045846326E-2</v>
      </c>
      <c r="Q149" s="178">
        <v>28579432.920417838</v>
      </c>
      <c r="R149" s="176">
        <f t="shared" si="18"/>
        <v>0.15464886091171451</v>
      </c>
      <c r="S149" s="78">
        <v>5048356.8017315622</v>
      </c>
      <c r="T149" s="24">
        <f t="shared" si="19"/>
        <v>33627789.722149402</v>
      </c>
      <c r="U149" s="440">
        <f t="shared" si="20"/>
        <v>0.12891643823459487</v>
      </c>
    </row>
    <row r="150" spans="1:21" ht="15.75" x14ac:dyDescent="0.25">
      <c r="A150" s="438" t="s">
        <v>203</v>
      </c>
      <c r="B150" s="37">
        <v>884</v>
      </c>
      <c r="C150" s="44" t="s">
        <v>207</v>
      </c>
      <c r="D150" s="65">
        <v>12759241.156002022</v>
      </c>
      <c r="E150" s="23">
        <v>1442000</v>
      </c>
      <c r="F150" s="66">
        <f t="shared" si="11"/>
        <v>14201241.156002022</v>
      </c>
      <c r="G150" s="179">
        <v>13169275.535361364</v>
      </c>
      <c r="H150" s="176">
        <f t="shared" si="12"/>
        <v>3.2136266910078704E-2</v>
      </c>
      <c r="I150" s="38">
        <v>1443390</v>
      </c>
      <c r="J150" s="24">
        <f t="shared" si="13"/>
        <v>14612665.535361364</v>
      </c>
      <c r="K150" s="163">
        <f t="shared" si="14"/>
        <v>2.8971015620381707E-2</v>
      </c>
      <c r="L150" s="65">
        <v>13308318.152964765</v>
      </c>
      <c r="M150" s="176">
        <f t="shared" si="15"/>
        <v>4.3033671850026427E-2</v>
      </c>
      <c r="N150" s="38">
        <v>1444780</v>
      </c>
      <c r="O150" s="24">
        <f t="shared" si="16"/>
        <v>14753098.152964765</v>
      </c>
      <c r="P150" s="67">
        <f t="shared" si="17"/>
        <v>3.8859772248111261E-2</v>
      </c>
      <c r="Q150" s="178">
        <v>13308318.152964765</v>
      </c>
      <c r="R150" s="176">
        <f t="shared" si="18"/>
        <v>4.3033671850026427E-2</v>
      </c>
      <c r="S150" s="78">
        <v>1444780</v>
      </c>
      <c r="T150" s="24">
        <f t="shared" si="19"/>
        <v>14753098.152964765</v>
      </c>
      <c r="U150" s="440">
        <f t="shared" si="20"/>
        <v>3.8859772248111261E-2</v>
      </c>
    </row>
    <row r="151" spans="1:21" ht="15.75" x14ac:dyDescent="0.25">
      <c r="A151" s="438" t="s">
        <v>203</v>
      </c>
      <c r="B151" s="37">
        <v>333</v>
      </c>
      <c r="C151" s="44" t="s">
        <v>208</v>
      </c>
      <c r="D151" s="65">
        <v>35099292.864891283</v>
      </c>
      <c r="E151" s="23">
        <v>2611439.0338198682</v>
      </c>
      <c r="F151" s="66">
        <f t="shared" si="11"/>
        <v>37710731.898711152</v>
      </c>
      <c r="G151" s="179">
        <v>36565261.405744292</v>
      </c>
      <c r="H151" s="176">
        <f t="shared" si="12"/>
        <v>4.1766326931314643E-2</v>
      </c>
      <c r="I151" s="38">
        <v>2616359.0338198682</v>
      </c>
      <c r="J151" s="24">
        <f t="shared" si="13"/>
        <v>39181620.439564161</v>
      </c>
      <c r="K151" s="163">
        <f t="shared" si="14"/>
        <v>3.9004507915776608E-2</v>
      </c>
      <c r="L151" s="65">
        <v>37662219.247916624</v>
      </c>
      <c r="M151" s="176">
        <f t="shared" si="15"/>
        <v>7.3019316739254173E-2</v>
      </c>
      <c r="N151" s="38">
        <v>2621279.0338198682</v>
      </c>
      <c r="O151" s="24">
        <f t="shared" si="16"/>
        <v>40283498.281736493</v>
      </c>
      <c r="P151" s="67">
        <f t="shared" si="17"/>
        <v>6.8223719177226333E-2</v>
      </c>
      <c r="Q151" s="178">
        <v>38695753.75987307</v>
      </c>
      <c r="R151" s="176">
        <f t="shared" si="18"/>
        <v>0.10246533765867441</v>
      </c>
      <c r="S151" s="78">
        <v>2621279.0338198682</v>
      </c>
      <c r="T151" s="24">
        <f t="shared" si="19"/>
        <v>41317032.793692939</v>
      </c>
      <c r="U151" s="440">
        <f t="shared" si="20"/>
        <v>9.5630625909571373E-2</v>
      </c>
    </row>
    <row r="152" spans="1:21" ht="15.75" x14ac:dyDescent="0.25">
      <c r="A152" s="438" t="s">
        <v>203</v>
      </c>
      <c r="B152" s="37">
        <v>893</v>
      </c>
      <c r="C152" s="44" t="s">
        <v>209</v>
      </c>
      <c r="D152" s="65">
        <v>23878400.475092366</v>
      </c>
      <c r="E152" s="23">
        <v>1149000</v>
      </c>
      <c r="F152" s="66">
        <f t="shared" si="11"/>
        <v>25027400.475092366</v>
      </c>
      <c r="G152" s="179">
        <v>23935508.507262077</v>
      </c>
      <c r="H152" s="176">
        <f t="shared" si="12"/>
        <v>2.3916188284588162E-3</v>
      </c>
      <c r="I152" s="38">
        <v>1149525</v>
      </c>
      <c r="J152" s="24">
        <f t="shared" si="13"/>
        <v>25085033.507262077</v>
      </c>
      <c r="K152" s="163">
        <f t="shared" si="14"/>
        <v>2.3027973771014725E-3</v>
      </c>
      <c r="L152" s="65">
        <v>24054590.639139008</v>
      </c>
      <c r="M152" s="176">
        <f t="shared" si="15"/>
        <v>7.3786418077050825E-3</v>
      </c>
      <c r="N152" s="38">
        <v>1150050</v>
      </c>
      <c r="O152" s="24">
        <f t="shared" si="16"/>
        <v>25204640.639139008</v>
      </c>
      <c r="P152" s="67">
        <f t="shared" si="17"/>
        <v>7.0818447254653331E-3</v>
      </c>
      <c r="Q152" s="178">
        <v>24054590.639139008</v>
      </c>
      <c r="R152" s="176">
        <f t="shared" si="18"/>
        <v>7.3786418077050825E-3</v>
      </c>
      <c r="S152" s="78">
        <v>1150050</v>
      </c>
      <c r="T152" s="24">
        <f t="shared" si="19"/>
        <v>25204640.639139008</v>
      </c>
      <c r="U152" s="440">
        <f t="shared" si="20"/>
        <v>7.0818447254653331E-3</v>
      </c>
    </row>
    <row r="153" spans="1:21" ht="15.75" x14ac:dyDescent="0.25">
      <c r="A153" s="438" t="s">
        <v>203</v>
      </c>
      <c r="B153" s="37">
        <v>334</v>
      </c>
      <c r="C153" s="44" t="s">
        <v>210</v>
      </c>
      <c r="D153" s="65">
        <v>23340960.636992577</v>
      </c>
      <c r="E153" s="23">
        <v>3022486.733771876</v>
      </c>
      <c r="F153" s="66">
        <f t="shared" si="11"/>
        <v>26363447.370764453</v>
      </c>
      <c r="G153" s="179">
        <v>23619045.063896909</v>
      </c>
      <c r="H153" s="176">
        <f t="shared" si="12"/>
        <v>1.1914009505829935E-2</v>
      </c>
      <c r="I153" s="38">
        <v>3022486.733771876</v>
      </c>
      <c r="J153" s="24">
        <f t="shared" si="13"/>
        <v>26641531.797668785</v>
      </c>
      <c r="K153" s="163">
        <f t="shared" si="14"/>
        <v>1.0548105602179765E-2</v>
      </c>
      <c r="L153" s="65">
        <v>23736552.750781968</v>
      </c>
      <c r="M153" s="176">
        <f t="shared" si="15"/>
        <v>1.6948407563072854E-2</v>
      </c>
      <c r="N153" s="38">
        <v>3022486.733771876</v>
      </c>
      <c r="O153" s="24">
        <f t="shared" si="16"/>
        <v>26759039.484553844</v>
      </c>
      <c r="P153" s="67">
        <f t="shared" si="17"/>
        <v>1.5005325677858035E-2</v>
      </c>
      <c r="Q153" s="178">
        <v>23736552.750781968</v>
      </c>
      <c r="R153" s="176">
        <f t="shared" si="18"/>
        <v>1.6948407563072854E-2</v>
      </c>
      <c r="S153" s="78">
        <v>3022486.733771876</v>
      </c>
      <c r="T153" s="24">
        <f t="shared" si="19"/>
        <v>26759039.484553844</v>
      </c>
      <c r="U153" s="440">
        <f t="shared" si="20"/>
        <v>1.5005325677858035E-2</v>
      </c>
    </row>
    <row r="154" spans="1:21" ht="15.75" x14ac:dyDescent="0.25">
      <c r="A154" s="438" t="s">
        <v>203</v>
      </c>
      <c r="B154" s="37">
        <v>860</v>
      </c>
      <c r="C154" s="44" t="s">
        <v>211</v>
      </c>
      <c r="D154" s="65">
        <v>60035198.058132321</v>
      </c>
      <c r="E154" s="23">
        <v>11278000</v>
      </c>
      <c r="F154" s="66">
        <f t="shared" ref="F154:F175" si="21">D154 + E154</f>
        <v>71313198.058132321</v>
      </c>
      <c r="G154" s="179">
        <v>61793566.062213063</v>
      </c>
      <c r="H154" s="176">
        <f t="shared" ref="H154:H175" si="22">(G154-$D154)/$D154</f>
        <v>2.9288951497721517E-2</v>
      </c>
      <c r="I154" s="38">
        <v>11279670</v>
      </c>
      <c r="J154" s="24">
        <f t="shared" ref="J154:J175" si="23">G154 + I154</f>
        <v>73073236.062213063</v>
      </c>
      <c r="K154" s="163">
        <f t="shared" ref="K154:K175" si="24">(J154 - $F154)/$F154</f>
        <v>2.4680396504529412E-2</v>
      </c>
      <c r="L154" s="65">
        <v>63647373.044079453</v>
      </c>
      <c r="M154" s="176">
        <f t="shared" ref="M154:M175" si="25">(L154-$D154)/$D154</f>
        <v>6.0167620042653122E-2</v>
      </c>
      <c r="N154" s="38">
        <v>11281340</v>
      </c>
      <c r="O154" s="24">
        <f t="shared" ref="O154:O175" si="26">L154 + N154</f>
        <v>74928713.044079453</v>
      </c>
      <c r="P154" s="67">
        <f t="shared" ref="P154:P175" si="27">(O154 - $F154)/$F154</f>
        <v>5.0699100368488251E-2</v>
      </c>
      <c r="Q154" s="178">
        <v>64805654.857762203</v>
      </c>
      <c r="R154" s="176">
        <f t="shared" ref="R154:R175" si="28">(Q154-$D154)/$D154</f>
        <v>7.9460998779593089E-2</v>
      </c>
      <c r="S154" s="78">
        <v>11281340</v>
      </c>
      <c r="T154" s="24">
        <f t="shared" ref="T154:T175" si="29">Q154 + S154</f>
        <v>76086994.857762203</v>
      </c>
      <c r="U154" s="440">
        <f t="shared" ref="U154:U175" si="30">(T154 - $F154)/$F154</f>
        <v>6.6941280571072279E-2</v>
      </c>
    </row>
    <row r="155" spans="1:21" ht="15.75" x14ac:dyDescent="0.25">
      <c r="A155" s="438" t="s">
        <v>203</v>
      </c>
      <c r="B155" s="37">
        <v>861</v>
      </c>
      <c r="C155" s="44" t="s">
        <v>212</v>
      </c>
      <c r="D155" s="65">
        <v>27544486.99861303</v>
      </c>
      <c r="E155" s="23">
        <v>1948550</v>
      </c>
      <c r="F155" s="66">
        <f t="shared" si="21"/>
        <v>29493036.99861303</v>
      </c>
      <c r="G155" s="179">
        <v>28518521.869834322</v>
      </c>
      <c r="H155" s="176">
        <f t="shared" si="22"/>
        <v>3.5362244040716355E-2</v>
      </c>
      <c r="I155" s="38">
        <v>1949462.75</v>
      </c>
      <c r="J155" s="24">
        <f t="shared" si="23"/>
        <v>30467984.619834322</v>
      </c>
      <c r="K155" s="163">
        <f t="shared" si="24"/>
        <v>3.3056874450303024E-2</v>
      </c>
      <c r="L155" s="65">
        <v>28559255.188260972</v>
      </c>
      <c r="M155" s="176">
        <f t="shared" si="25"/>
        <v>3.6841063320549053E-2</v>
      </c>
      <c r="N155" s="38">
        <v>1950375.5</v>
      </c>
      <c r="O155" s="24">
        <f t="shared" si="26"/>
        <v>30509630.688260972</v>
      </c>
      <c r="P155" s="67">
        <f t="shared" si="27"/>
        <v>3.446893887854785E-2</v>
      </c>
      <c r="Q155" s="178">
        <v>28559255.188260972</v>
      </c>
      <c r="R155" s="176">
        <f t="shared" si="28"/>
        <v>3.6841063320549053E-2</v>
      </c>
      <c r="S155" s="78">
        <v>1950375.5</v>
      </c>
      <c r="T155" s="24">
        <f t="shared" si="29"/>
        <v>30509630.688260972</v>
      </c>
      <c r="U155" s="440">
        <f t="shared" si="30"/>
        <v>3.446893887854785E-2</v>
      </c>
    </row>
    <row r="156" spans="1:21" ht="15.75" x14ac:dyDescent="0.25">
      <c r="A156" s="438" t="s">
        <v>203</v>
      </c>
      <c r="B156" s="37">
        <v>894</v>
      </c>
      <c r="C156" s="44" t="s">
        <v>213</v>
      </c>
      <c r="D156" s="65">
        <v>18306126.872876488</v>
      </c>
      <c r="E156" s="23">
        <v>2220066</v>
      </c>
      <c r="F156" s="66">
        <f t="shared" si="21"/>
        <v>20526192.872876488</v>
      </c>
      <c r="G156" s="179">
        <v>18890881.626614064</v>
      </c>
      <c r="H156" s="176">
        <f t="shared" si="22"/>
        <v>3.194311706666831E-2</v>
      </c>
      <c r="I156" s="38">
        <v>2220166.33</v>
      </c>
      <c r="J156" s="24">
        <f t="shared" si="23"/>
        <v>21111047.956614062</v>
      </c>
      <c r="K156" s="163">
        <f t="shared" si="24"/>
        <v>2.8493110600670998E-2</v>
      </c>
      <c r="L156" s="65">
        <v>18890881.62661406</v>
      </c>
      <c r="M156" s="176">
        <f t="shared" si="25"/>
        <v>3.1943117066668109E-2</v>
      </c>
      <c r="N156" s="38">
        <v>2220266.66</v>
      </c>
      <c r="O156" s="24">
        <f t="shared" si="26"/>
        <v>21111148.28661406</v>
      </c>
      <c r="P156" s="67">
        <f t="shared" si="27"/>
        <v>2.8497998501735729E-2</v>
      </c>
      <c r="Q156" s="178">
        <v>18890881.62661406</v>
      </c>
      <c r="R156" s="176">
        <f t="shared" si="28"/>
        <v>3.1943117066668109E-2</v>
      </c>
      <c r="S156" s="78">
        <v>2220266.66</v>
      </c>
      <c r="T156" s="24">
        <f t="shared" si="29"/>
        <v>21111148.28661406</v>
      </c>
      <c r="U156" s="440">
        <f t="shared" si="30"/>
        <v>2.8497998501735729E-2</v>
      </c>
    </row>
    <row r="157" spans="1:21" ht="15.75" x14ac:dyDescent="0.25">
      <c r="A157" s="438" t="s">
        <v>203</v>
      </c>
      <c r="B157" s="37">
        <v>335</v>
      </c>
      <c r="C157" s="44" t="s">
        <v>214</v>
      </c>
      <c r="D157" s="65">
        <v>27120309.505203113</v>
      </c>
      <c r="E157" s="23">
        <v>2412800.3397984318</v>
      </c>
      <c r="F157" s="66">
        <f t="shared" si="21"/>
        <v>29533109.845001545</v>
      </c>
      <c r="G157" s="179">
        <v>28108481.312041953</v>
      </c>
      <c r="H157" s="176">
        <f t="shared" si="22"/>
        <v>3.6436597696248879E-2</v>
      </c>
      <c r="I157" s="38">
        <v>2412800.3397984318</v>
      </c>
      <c r="J157" s="24">
        <f t="shared" si="23"/>
        <v>30521281.651840385</v>
      </c>
      <c r="K157" s="163">
        <f t="shared" si="24"/>
        <v>3.3459795193430585E-2</v>
      </c>
      <c r="L157" s="65">
        <v>28951735.751403213</v>
      </c>
      <c r="M157" s="176">
        <f t="shared" si="25"/>
        <v>6.7529695627136371E-2</v>
      </c>
      <c r="N157" s="38">
        <v>2412800.3397984318</v>
      </c>
      <c r="O157" s="24">
        <f t="shared" si="26"/>
        <v>31364536.091201644</v>
      </c>
      <c r="P157" s="67">
        <f t="shared" si="27"/>
        <v>6.2012644649072302E-2</v>
      </c>
      <c r="Q157" s="178">
        <v>31328025.253417797</v>
      </c>
      <c r="R157" s="176">
        <f t="shared" si="28"/>
        <v>0.15514998998840412</v>
      </c>
      <c r="S157" s="78">
        <v>2412800.3397984318</v>
      </c>
      <c r="T157" s="24">
        <f t="shared" si="29"/>
        <v>33740825.593216226</v>
      </c>
      <c r="U157" s="440">
        <f t="shared" si="30"/>
        <v>0.14247452335016569</v>
      </c>
    </row>
    <row r="158" spans="1:21" ht="15.75" x14ac:dyDescent="0.25">
      <c r="A158" s="438" t="s">
        <v>203</v>
      </c>
      <c r="B158" s="37">
        <v>937</v>
      </c>
      <c r="C158" s="44" t="s">
        <v>215</v>
      </c>
      <c r="D158" s="65">
        <v>53255757.463230625</v>
      </c>
      <c r="E158" s="23">
        <v>5895790.3063014038</v>
      </c>
      <c r="F158" s="66">
        <f t="shared" si="21"/>
        <v>59151547.769532025</v>
      </c>
      <c r="G158" s="179">
        <v>53751833.658472002</v>
      </c>
      <c r="H158" s="176">
        <f t="shared" si="22"/>
        <v>9.3149777389586966E-3</v>
      </c>
      <c r="I158" s="38">
        <v>5896306.6709278561</v>
      </c>
      <c r="J158" s="24">
        <f t="shared" si="23"/>
        <v>59648140.329399854</v>
      </c>
      <c r="K158" s="163">
        <f t="shared" si="24"/>
        <v>8.3952589339279411E-3</v>
      </c>
      <c r="L158" s="65">
        <v>54019255.716474354</v>
      </c>
      <c r="M158" s="176">
        <f t="shared" si="25"/>
        <v>1.4336445289898874E-2</v>
      </c>
      <c r="N158" s="38">
        <v>5896823.0355543084</v>
      </c>
      <c r="O158" s="24">
        <f t="shared" si="26"/>
        <v>59916078.752028659</v>
      </c>
      <c r="P158" s="67">
        <f t="shared" si="27"/>
        <v>1.2924953130143304E-2</v>
      </c>
      <c r="Q158" s="178">
        <v>54019255.716474354</v>
      </c>
      <c r="R158" s="176">
        <f t="shared" si="28"/>
        <v>1.4336445289898874E-2</v>
      </c>
      <c r="S158" s="78">
        <v>5896823.0355543084</v>
      </c>
      <c r="T158" s="24">
        <f t="shared" si="29"/>
        <v>59916078.752028659</v>
      </c>
      <c r="U158" s="440">
        <f t="shared" si="30"/>
        <v>1.2924953130143304E-2</v>
      </c>
    </row>
    <row r="159" spans="1:21" ht="15.75" x14ac:dyDescent="0.25">
      <c r="A159" s="438" t="s">
        <v>203</v>
      </c>
      <c r="B159" s="37">
        <v>336</v>
      </c>
      <c r="C159" s="44" t="s">
        <v>216</v>
      </c>
      <c r="D159" s="65">
        <v>28833576.382459737</v>
      </c>
      <c r="E159" s="23">
        <v>3701071.5377469198</v>
      </c>
      <c r="F159" s="66">
        <f t="shared" si="21"/>
        <v>32534647.920206659</v>
      </c>
      <c r="G159" s="179">
        <v>29919239.632883511</v>
      </c>
      <c r="H159" s="176">
        <f t="shared" si="22"/>
        <v>3.7652743316441771E-2</v>
      </c>
      <c r="I159" s="38">
        <v>3703256.5377469198</v>
      </c>
      <c r="J159" s="24">
        <f t="shared" si="23"/>
        <v>33622496.170630433</v>
      </c>
      <c r="K159" s="163">
        <f t="shared" si="24"/>
        <v>3.3436607431308087E-2</v>
      </c>
      <c r="L159" s="65">
        <v>30573751.010418132</v>
      </c>
      <c r="M159" s="176">
        <f t="shared" si="25"/>
        <v>6.0352368532992355E-2</v>
      </c>
      <c r="N159" s="38">
        <v>3705441.5377469198</v>
      </c>
      <c r="O159" s="24">
        <f t="shared" si="26"/>
        <v>34279192.548165053</v>
      </c>
      <c r="P159" s="67">
        <f t="shared" si="27"/>
        <v>5.3621131300913533E-2</v>
      </c>
      <c r="Q159" s="178">
        <v>30573751.010418132</v>
      </c>
      <c r="R159" s="176">
        <f t="shared" si="28"/>
        <v>6.0352368532992355E-2</v>
      </c>
      <c r="S159" s="78">
        <v>3705441.5377469198</v>
      </c>
      <c r="T159" s="24">
        <f t="shared" si="29"/>
        <v>34279192.548165053</v>
      </c>
      <c r="U159" s="440">
        <f t="shared" si="30"/>
        <v>5.3621131300913533E-2</v>
      </c>
    </row>
    <row r="160" spans="1:21" ht="15.75" x14ac:dyDescent="0.25">
      <c r="A160" s="438" t="s">
        <v>203</v>
      </c>
      <c r="B160" s="37">
        <v>885</v>
      </c>
      <c r="C160" s="44" t="s">
        <v>217</v>
      </c>
      <c r="D160" s="65">
        <v>41942030.047000617</v>
      </c>
      <c r="E160" s="23">
        <v>5411000</v>
      </c>
      <c r="F160" s="66">
        <f t="shared" si="21"/>
        <v>47353030.047000617</v>
      </c>
      <c r="G160" s="179">
        <v>43301975.312857278</v>
      </c>
      <c r="H160" s="176">
        <f t="shared" si="22"/>
        <v>3.2424402546388287E-2</v>
      </c>
      <c r="I160" s="38">
        <v>5413795</v>
      </c>
      <c r="J160" s="24">
        <f t="shared" si="23"/>
        <v>48715770.312857278</v>
      </c>
      <c r="K160" s="163">
        <f t="shared" si="24"/>
        <v>2.8778311852569148E-2</v>
      </c>
      <c r="L160" s="65">
        <v>44601034.572242998</v>
      </c>
      <c r="M160" s="176">
        <f t="shared" si="25"/>
        <v>6.3397134622779974E-2</v>
      </c>
      <c r="N160" s="38">
        <v>5416590</v>
      </c>
      <c r="O160" s="24">
        <f t="shared" si="26"/>
        <v>50017624.572242998</v>
      </c>
      <c r="P160" s="67">
        <f t="shared" si="27"/>
        <v>5.6270834677265992E-2</v>
      </c>
      <c r="Q160" s="178">
        <v>45382641.556883119</v>
      </c>
      <c r="R160" s="176">
        <f t="shared" si="28"/>
        <v>8.2032546017131794E-2</v>
      </c>
      <c r="S160" s="78">
        <v>5416590</v>
      </c>
      <c r="T160" s="24">
        <f t="shared" si="29"/>
        <v>50799231.556883119</v>
      </c>
      <c r="U160" s="440">
        <f t="shared" si="30"/>
        <v>7.2776789710435594E-2</v>
      </c>
    </row>
    <row r="161" spans="1:21" ht="15.75" x14ac:dyDescent="0.25">
      <c r="A161" s="438" t="s">
        <v>218</v>
      </c>
      <c r="B161" s="37">
        <v>370</v>
      </c>
      <c r="C161" s="44" t="s">
        <v>219</v>
      </c>
      <c r="D161" s="65">
        <v>19551745.308536243</v>
      </c>
      <c r="E161" s="23">
        <v>1648000</v>
      </c>
      <c r="F161" s="66">
        <f t="shared" si="21"/>
        <v>21199745.308536243</v>
      </c>
      <c r="G161" s="179">
        <v>20253948.797085036</v>
      </c>
      <c r="H161" s="176">
        <f t="shared" si="22"/>
        <v>3.5915130719415246E-2</v>
      </c>
      <c r="I161" s="38">
        <v>1648000</v>
      </c>
      <c r="J161" s="24">
        <f t="shared" si="23"/>
        <v>21901948.797085036</v>
      </c>
      <c r="K161" s="163">
        <f t="shared" si="24"/>
        <v>3.3123203997457704E-2</v>
      </c>
      <c r="L161" s="65">
        <v>20861567.260997586</v>
      </c>
      <c r="M161" s="176">
        <f t="shared" si="25"/>
        <v>6.6992584640997666E-2</v>
      </c>
      <c r="N161" s="38">
        <v>1648000</v>
      </c>
      <c r="O161" s="24">
        <f t="shared" si="26"/>
        <v>22509567.260997586</v>
      </c>
      <c r="P161" s="67">
        <f t="shared" si="27"/>
        <v>6.1784796628378984E-2</v>
      </c>
      <c r="Q161" s="178">
        <v>22515229.7386836</v>
      </c>
      <c r="R161" s="176">
        <f t="shared" si="28"/>
        <v>0.15157134994252955</v>
      </c>
      <c r="S161" s="78">
        <v>1648000</v>
      </c>
      <c r="T161" s="24">
        <f t="shared" si="29"/>
        <v>24163229.7386836</v>
      </c>
      <c r="U161" s="440">
        <f t="shared" si="30"/>
        <v>0.13978868080807025</v>
      </c>
    </row>
    <row r="162" spans="1:21" ht="15.75" x14ac:dyDescent="0.25">
      <c r="A162" s="438" t="s">
        <v>218</v>
      </c>
      <c r="B162" s="37">
        <v>380</v>
      </c>
      <c r="C162" s="44" t="s">
        <v>220</v>
      </c>
      <c r="D162" s="65">
        <v>58739060.69585973</v>
      </c>
      <c r="E162" s="23">
        <v>5101049.6452991981</v>
      </c>
      <c r="F162" s="66">
        <f t="shared" si="21"/>
        <v>63840110.341158926</v>
      </c>
      <c r="G162" s="179">
        <v>60533723.245216385</v>
      </c>
      <c r="H162" s="176">
        <f t="shared" si="22"/>
        <v>3.0553136670827843E-2</v>
      </c>
      <c r="I162" s="38">
        <v>5109269.6452991981</v>
      </c>
      <c r="J162" s="24">
        <f t="shared" si="23"/>
        <v>65642992.890515581</v>
      </c>
      <c r="K162" s="163">
        <f t="shared" si="24"/>
        <v>2.8240592626205124E-2</v>
      </c>
      <c r="L162" s="65">
        <v>62349734.942572877</v>
      </c>
      <c r="M162" s="176">
        <f t="shared" si="25"/>
        <v>6.1469730770952691E-2</v>
      </c>
      <c r="N162" s="38">
        <v>5117489.6452991981</v>
      </c>
      <c r="O162" s="24">
        <f t="shared" si="26"/>
        <v>67467224.587872073</v>
      </c>
      <c r="P162" s="67">
        <f t="shared" si="27"/>
        <v>5.6815601153099471E-2</v>
      </c>
      <c r="Q162" s="178">
        <v>66199698.91085083</v>
      </c>
      <c r="R162" s="176">
        <f t="shared" si="28"/>
        <v>0.12701323661985234</v>
      </c>
      <c r="S162" s="78">
        <v>5117489.6452991981</v>
      </c>
      <c r="T162" s="24">
        <f t="shared" si="29"/>
        <v>71317188.556150034</v>
      </c>
      <c r="U162" s="440">
        <f t="shared" si="30"/>
        <v>0.1171219500566949</v>
      </c>
    </row>
    <row r="163" spans="1:21" ht="15.75" x14ac:dyDescent="0.25">
      <c r="A163" s="438" t="s">
        <v>218</v>
      </c>
      <c r="B163" s="37">
        <v>381</v>
      </c>
      <c r="C163" s="44" t="s">
        <v>221</v>
      </c>
      <c r="D163" s="65">
        <v>16478606.042003654</v>
      </c>
      <c r="E163" s="23">
        <v>1098323.6406339195</v>
      </c>
      <c r="F163" s="66">
        <f t="shared" si="21"/>
        <v>17576929.682637572</v>
      </c>
      <c r="G163" s="179">
        <v>17010734.155305784</v>
      </c>
      <c r="H163" s="176">
        <f t="shared" si="22"/>
        <v>3.2292058681768702E-2</v>
      </c>
      <c r="I163" s="38">
        <v>1098323.6406339195</v>
      </c>
      <c r="J163" s="24">
        <f t="shared" si="23"/>
        <v>18109057.795939703</v>
      </c>
      <c r="K163" s="163">
        <f t="shared" si="24"/>
        <v>3.0274235768705641E-2</v>
      </c>
      <c r="L163" s="65">
        <v>17521056.179964956</v>
      </c>
      <c r="M163" s="176">
        <f t="shared" si="25"/>
        <v>6.3260820442221644E-2</v>
      </c>
      <c r="N163" s="38">
        <v>1098323.6406339195</v>
      </c>
      <c r="O163" s="24">
        <f t="shared" si="26"/>
        <v>18619379.820598874</v>
      </c>
      <c r="P163" s="67">
        <f t="shared" si="27"/>
        <v>5.9307863021778512E-2</v>
      </c>
      <c r="Q163" s="178">
        <v>18471053.049127173</v>
      </c>
      <c r="R163" s="176">
        <f t="shared" si="28"/>
        <v>0.12091113787445426</v>
      </c>
      <c r="S163" s="78">
        <v>1098323.6406339195</v>
      </c>
      <c r="T163" s="24">
        <f t="shared" si="29"/>
        <v>19569376.689761091</v>
      </c>
      <c r="U163" s="440">
        <f t="shared" si="30"/>
        <v>0.11335580463132026</v>
      </c>
    </row>
    <row r="164" spans="1:21" ht="15.75" x14ac:dyDescent="0.25">
      <c r="A164" s="438" t="s">
        <v>218</v>
      </c>
      <c r="B164" s="37">
        <v>371</v>
      </c>
      <c r="C164" s="44" t="s">
        <v>222</v>
      </c>
      <c r="D164" s="65">
        <v>26740558.97769098</v>
      </c>
      <c r="E164" s="23">
        <v>2132000</v>
      </c>
      <c r="F164" s="66">
        <f t="shared" si="21"/>
        <v>28872558.97769098</v>
      </c>
      <c r="G164" s="179">
        <v>27556295.706280477</v>
      </c>
      <c r="H164" s="176">
        <f t="shared" si="22"/>
        <v>3.0505597480966928E-2</v>
      </c>
      <c r="I164" s="38">
        <v>2133280</v>
      </c>
      <c r="J164" s="24">
        <f t="shared" si="23"/>
        <v>29689575.706280477</v>
      </c>
      <c r="K164" s="163">
        <f t="shared" si="24"/>
        <v>2.8297343828123565E-2</v>
      </c>
      <c r="L164" s="65">
        <v>28382984.577468891</v>
      </c>
      <c r="M164" s="176">
        <f t="shared" si="25"/>
        <v>6.14207654053959E-2</v>
      </c>
      <c r="N164" s="38">
        <v>2134560</v>
      </c>
      <c r="O164" s="24">
        <f t="shared" si="26"/>
        <v>30517544.577468891</v>
      </c>
      <c r="P164" s="67">
        <f t="shared" si="27"/>
        <v>5.6974014705414418E-2</v>
      </c>
      <c r="Q164" s="178">
        <v>29486654.393590096</v>
      </c>
      <c r="R164" s="176">
        <f t="shared" si="28"/>
        <v>0.10269401691229116</v>
      </c>
      <c r="S164" s="78">
        <v>2134560</v>
      </c>
      <c r="T164" s="24">
        <f t="shared" si="29"/>
        <v>31621214.393590096</v>
      </c>
      <c r="U164" s="440">
        <f t="shared" si="30"/>
        <v>9.5199577495812746E-2</v>
      </c>
    </row>
    <row r="165" spans="1:21" ht="15.75" x14ac:dyDescent="0.25">
      <c r="A165" s="438" t="s">
        <v>218</v>
      </c>
      <c r="B165" s="37">
        <v>811</v>
      </c>
      <c r="C165" s="44" t="s">
        <v>223</v>
      </c>
      <c r="D165" s="65">
        <v>20308496</v>
      </c>
      <c r="E165" s="23">
        <v>1218000</v>
      </c>
      <c r="F165" s="66">
        <f t="shared" si="21"/>
        <v>21526496</v>
      </c>
      <c r="G165" s="179">
        <v>20906372.716564544</v>
      </c>
      <c r="H165" s="176">
        <f t="shared" si="22"/>
        <v>2.9439733821970054E-2</v>
      </c>
      <c r="I165" s="38">
        <v>1218000</v>
      </c>
      <c r="J165" s="24">
        <f t="shared" si="23"/>
        <v>22124372.716564544</v>
      </c>
      <c r="K165" s="163">
        <f t="shared" si="24"/>
        <v>2.7773991483079435E-2</v>
      </c>
      <c r="L165" s="65">
        <v>21533563.89806148</v>
      </c>
      <c r="M165" s="176">
        <f t="shared" si="25"/>
        <v>6.0322925836629182E-2</v>
      </c>
      <c r="N165" s="38">
        <v>1218000</v>
      </c>
      <c r="O165" s="24">
        <f t="shared" si="26"/>
        <v>22751563.89806148</v>
      </c>
      <c r="P165" s="67">
        <f t="shared" si="27"/>
        <v>5.6909768225236489E-2</v>
      </c>
      <c r="Q165" s="178">
        <v>22534642.052749529</v>
      </c>
      <c r="R165" s="176">
        <f t="shared" si="28"/>
        <v>0.10961649019944802</v>
      </c>
      <c r="S165" s="78">
        <v>1218000</v>
      </c>
      <c r="T165" s="24">
        <f t="shared" si="29"/>
        <v>23752642.052749529</v>
      </c>
      <c r="U165" s="440">
        <f t="shared" si="30"/>
        <v>0.10341423205846086</v>
      </c>
    </row>
    <row r="166" spans="1:21" ht="15.75" x14ac:dyDescent="0.25">
      <c r="A166" s="438" t="s">
        <v>218</v>
      </c>
      <c r="B166" s="37">
        <v>810</v>
      </c>
      <c r="C166" s="44" t="s">
        <v>224</v>
      </c>
      <c r="D166" s="65">
        <v>24909000</v>
      </c>
      <c r="E166" s="23">
        <v>2460000</v>
      </c>
      <c r="F166" s="66">
        <f t="shared" si="21"/>
        <v>27369000</v>
      </c>
      <c r="G166" s="179">
        <v>25804768.872592997</v>
      </c>
      <c r="H166" s="176">
        <f t="shared" si="22"/>
        <v>3.596165532911786E-2</v>
      </c>
      <c r="I166" s="38">
        <v>2460000</v>
      </c>
      <c r="J166" s="24">
        <f t="shared" si="23"/>
        <v>28264768.872592997</v>
      </c>
      <c r="K166" s="163">
        <f t="shared" si="24"/>
        <v>3.2729324147502535E-2</v>
      </c>
      <c r="L166" s="65">
        <v>26578911.93877079</v>
      </c>
      <c r="M166" s="176">
        <f t="shared" si="25"/>
        <v>6.7040504988991514E-2</v>
      </c>
      <c r="N166" s="38">
        <v>2460000</v>
      </c>
      <c r="O166" s="24">
        <f t="shared" si="26"/>
        <v>29038911.93877079</v>
      </c>
      <c r="P166" s="67">
        <f t="shared" si="27"/>
        <v>6.1014722451342381E-2</v>
      </c>
      <c r="Q166" s="178">
        <v>27759099.458898023</v>
      </c>
      <c r="R166" s="176">
        <f t="shared" si="28"/>
        <v>0.1144204688625807</v>
      </c>
      <c r="S166" s="78">
        <v>2460000</v>
      </c>
      <c r="T166" s="24">
        <f t="shared" si="29"/>
        <v>30219099.458898023</v>
      </c>
      <c r="U166" s="440">
        <f t="shared" si="30"/>
        <v>0.10413604658182699</v>
      </c>
    </row>
    <row r="167" spans="1:21" ht="15.75" x14ac:dyDescent="0.25">
      <c r="A167" s="438" t="s">
        <v>218</v>
      </c>
      <c r="B167" s="37">
        <v>382</v>
      </c>
      <c r="C167" s="44" t="s">
        <v>225</v>
      </c>
      <c r="D167" s="65">
        <v>30837802.836902153</v>
      </c>
      <c r="E167" s="23">
        <v>2786733.7798156431</v>
      </c>
      <c r="F167" s="66">
        <f t="shared" si="21"/>
        <v>33624536.616717793</v>
      </c>
      <c r="G167" s="179">
        <v>31897223.808943875</v>
      </c>
      <c r="H167" s="176">
        <f t="shared" si="22"/>
        <v>3.4354619155096321E-2</v>
      </c>
      <c r="I167" s="38">
        <v>2786733.7798156431</v>
      </c>
      <c r="J167" s="24">
        <f t="shared" si="23"/>
        <v>34683957.588759519</v>
      </c>
      <c r="K167" s="163">
        <f t="shared" si="24"/>
        <v>3.1507377606952429E-2</v>
      </c>
      <c r="L167" s="65">
        <v>32854140.523212194</v>
      </c>
      <c r="M167" s="176">
        <f t="shared" si="25"/>
        <v>6.5385257729749305E-2</v>
      </c>
      <c r="N167" s="38">
        <v>2786733.7798156431</v>
      </c>
      <c r="O167" s="24">
        <f t="shared" si="26"/>
        <v>35640874.303027838</v>
      </c>
      <c r="P167" s="67">
        <f t="shared" si="27"/>
        <v>5.996625944006443E-2</v>
      </c>
      <c r="Q167" s="178">
        <v>37861147.479629651</v>
      </c>
      <c r="R167" s="176">
        <f t="shared" si="28"/>
        <v>0.22775113648249254</v>
      </c>
      <c r="S167" s="78">
        <v>2786733.7798156431</v>
      </c>
      <c r="T167" s="24">
        <f t="shared" si="29"/>
        <v>40647881.259445295</v>
      </c>
      <c r="U167" s="440">
        <f t="shared" si="30"/>
        <v>0.20887558162617365</v>
      </c>
    </row>
    <row r="168" spans="1:21" ht="15.75" x14ac:dyDescent="0.25">
      <c r="A168" s="438" t="s">
        <v>218</v>
      </c>
      <c r="B168" s="37">
        <v>383</v>
      </c>
      <c r="C168" s="44" t="s">
        <v>226</v>
      </c>
      <c r="D168" s="65">
        <v>58400319.869169086</v>
      </c>
      <c r="E168" s="23">
        <v>5582655.5817229133</v>
      </c>
      <c r="F168" s="66">
        <f t="shared" si="21"/>
        <v>63982975.450892001</v>
      </c>
      <c r="G168" s="179">
        <v>60750227.063660696</v>
      </c>
      <c r="H168" s="176">
        <f t="shared" si="22"/>
        <v>4.0237916500388583E-2</v>
      </c>
      <c r="I168" s="38">
        <v>5587593.0817229133</v>
      </c>
      <c r="J168" s="24">
        <f t="shared" si="23"/>
        <v>66337820.145383611</v>
      </c>
      <c r="K168" s="163">
        <f t="shared" si="24"/>
        <v>3.6804238594671052E-2</v>
      </c>
      <c r="L168" s="65">
        <v>62572733.875570521</v>
      </c>
      <c r="M168" s="176">
        <f t="shared" si="25"/>
        <v>7.1445053995400298E-2</v>
      </c>
      <c r="N168" s="38">
        <v>5592530.5817229133</v>
      </c>
      <c r="O168" s="24">
        <f t="shared" si="26"/>
        <v>68165264.457293436</v>
      </c>
      <c r="P168" s="67">
        <f t="shared" si="27"/>
        <v>6.5365653549691677E-2</v>
      </c>
      <c r="Q168" s="178">
        <v>67845934.538469866</v>
      </c>
      <c r="R168" s="176">
        <f t="shared" si="28"/>
        <v>0.16173909133479497</v>
      </c>
      <c r="S168" s="78">
        <v>5592530.5817229133</v>
      </c>
      <c r="T168" s="24">
        <f t="shared" si="29"/>
        <v>73438465.120192781</v>
      </c>
      <c r="U168" s="440">
        <f t="shared" si="30"/>
        <v>0.14778133718645245</v>
      </c>
    </row>
    <row r="169" spans="1:21" ht="15.75" x14ac:dyDescent="0.25">
      <c r="A169" s="438" t="s">
        <v>218</v>
      </c>
      <c r="B169" s="37">
        <v>812</v>
      </c>
      <c r="C169" s="44" t="s">
        <v>227</v>
      </c>
      <c r="D169" s="65">
        <v>15704000</v>
      </c>
      <c r="E169" s="23">
        <v>1406000</v>
      </c>
      <c r="F169" s="66">
        <f t="shared" si="21"/>
        <v>17110000</v>
      </c>
      <c r="G169" s="179">
        <v>16160190.037935212</v>
      </c>
      <c r="H169" s="176">
        <f t="shared" si="22"/>
        <v>2.9049289221549431E-2</v>
      </c>
      <c r="I169" s="38">
        <v>1406000</v>
      </c>
      <c r="J169" s="24">
        <f t="shared" si="23"/>
        <v>17566190.037935212</v>
      </c>
      <c r="K169" s="163">
        <f t="shared" si="24"/>
        <v>2.6662188073361324E-2</v>
      </c>
      <c r="L169" s="65">
        <v>16644995.739073269</v>
      </c>
      <c r="M169" s="176">
        <f t="shared" si="25"/>
        <v>5.9920767898195941E-2</v>
      </c>
      <c r="N169" s="38">
        <v>1406000</v>
      </c>
      <c r="O169" s="24">
        <f t="shared" si="26"/>
        <v>18050995.739073269</v>
      </c>
      <c r="P169" s="67">
        <f t="shared" si="27"/>
        <v>5.4996828700950851E-2</v>
      </c>
      <c r="Q169" s="178">
        <v>16684205.750665918</v>
      </c>
      <c r="R169" s="176">
        <f t="shared" si="28"/>
        <v>6.241758473420262E-2</v>
      </c>
      <c r="S169" s="78">
        <v>1406000</v>
      </c>
      <c r="T169" s="24">
        <f t="shared" si="29"/>
        <v>18090205.750665918</v>
      </c>
      <c r="U169" s="440">
        <f t="shared" si="30"/>
        <v>5.7288471692923316E-2</v>
      </c>
    </row>
    <row r="170" spans="1:21" ht="15.75" x14ac:dyDescent="0.25">
      <c r="A170" s="438" t="s">
        <v>218</v>
      </c>
      <c r="B170" s="37">
        <v>813</v>
      </c>
      <c r="C170" s="44" t="s">
        <v>228</v>
      </c>
      <c r="D170" s="65">
        <v>14490246.895976501</v>
      </c>
      <c r="E170" s="23">
        <v>1252000</v>
      </c>
      <c r="F170" s="66">
        <f t="shared" si="21"/>
        <v>15742246.895976501</v>
      </c>
      <c r="G170" s="179">
        <v>14960815.171314303</v>
      </c>
      <c r="H170" s="176">
        <f t="shared" si="22"/>
        <v>3.2474827980223352E-2</v>
      </c>
      <c r="I170" s="38">
        <v>1252000</v>
      </c>
      <c r="J170" s="24">
        <f t="shared" si="23"/>
        <v>16212815.171314303</v>
      </c>
      <c r="K170" s="163">
        <f t="shared" si="24"/>
        <v>2.9892065500387557E-2</v>
      </c>
      <c r="L170" s="65">
        <v>15255776.165297193</v>
      </c>
      <c r="M170" s="176">
        <f t="shared" si="25"/>
        <v>5.2830657394337219E-2</v>
      </c>
      <c r="N170" s="38">
        <v>1252000</v>
      </c>
      <c r="O170" s="24">
        <f t="shared" si="26"/>
        <v>16507776.165297193</v>
      </c>
      <c r="P170" s="67">
        <f t="shared" si="27"/>
        <v>4.8628971097915606E-2</v>
      </c>
      <c r="Q170" s="178">
        <v>15255776.165297193</v>
      </c>
      <c r="R170" s="176">
        <f t="shared" si="28"/>
        <v>5.2830657394337219E-2</v>
      </c>
      <c r="S170" s="78">
        <v>1252000</v>
      </c>
      <c r="T170" s="24">
        <f t="shared" si="29"/>
        <v>16507776.165297193</v>
      </c>
      <c r="U170" s="440">
        <f t="shared" si="30"/>
        <v>4.8628971097915606E-2</v>
      </c>
    </row>
    <row r="171" spans="1:21" ht="15.75" x14ac:dyDescent="0.25">
      <c r="A171" s="438" t="s">
        <v>218</v>
      </c>
      <c r="B171" s="37">
        <v>815</v>
      </c>
      <c r="C171" s="44" t="s">
        <v>229</v>
      </c>
      <c r="D171" s="65">
        <v>45144000</v>
      </c>
      <c r="E171" s="23">
        <v>2758000</v>
      </c>
      <c r="F171" s="66">
        <f t="shared" si="21"/>
        <v>47902000</v>
      </c>
      <c r="G171" s="179">
        <v>45285207.317543894</v>
      </c>
      <c r="H171" s="176">
        <f t="shared" si="22"/>
        <v>3.1279310106302953E-3</v>
      </c>
      <c r="I171" s="38">
        <v>2758500</v>
      </c>
      <c r="J171" s="24">
        <f t="shared" si="23"/>
        <v>48043707.317543894</v>
      </c>
      <c r="K171" s="163">
        <f t="shared" si="24"/>
        <v>2.9582755948372522E-3</v>
      </c>
      <c r="L171" s="65">
        <v>45510506.856437154</v>
      </c>
      <c r="M171" s="176">
        <f t="shared" si="25"/>
        <v>8.1186172345639306E-3</v>
      </c>
      <c r="N171" s="38">
        <v>2759000</v>
      </c>
      <c r="O171" s="24">
        <f t="shared" si="26"/>
        <v>48269506.856437154</v>
      </c>
      <c r="P171" s="67">
        <f t="shared" si="27"/>
        <v>7.6720566247161729E-3</v>
      </c>
      <c r="Q171" s="178">
        <v>45510506.856437154</v>
      </c>
      <c r="R171" s="176">
        <f t="shared" si="28"/>
        <v>8.1186172345639306E-3</v>
      </c>
      <c r="S171" s="78">
        <v>2759000</v>
      </c>
      <c r="T171" s="24">
        <f t="shared" si="29"/>
        <v>48269506.856437154</v>
      </c>
      <c r="U171" s="440">
        <f t="shared" si="30"/>
        <v>7.6720566247161729E-3</v>
      </c>
    </row>
    <row r="172" spans="1:21" ht="15.75" x14ac:dyDescent="0.25">
      <c r="A172" s="438" t="s">
        <v>218</v>
      </c>
      <c r="B172" s="37">
        <v>372</v>
      </c>
      <c r="C172" s="44" t="s">
        <v>230</v>
      </c>
      <c r="D172" s="65">
        <v>25607631.745250735</v>
      </c>
      <c r="E172" s="23">
        <v>2869000</v>
      </c>
      <c r="F172" s="66">
        <f t="shared" si="21"/>
        <v>28476631.745250735</v>
      </c>
      <c r="G172" s="179">
        <v>26395889.688636076</v>
      </c>
      <c r="H172" s="176">
        <f t="shared" si="22"/>
        <v>3.0782149291549887E-2</v>
      </c>
      <c r="I172" s="38">
        <v>2869000</v>
      </c>
      <c r="J172" s="24">
        <f t="shared" si="23"/>
        <v>29264889.688636076</v>
      </c>
      <c r="K172" s="163">
        <f t="shared" si="24"/>
        <v>2.7680870070485215E-2</v>
      </c>
      <c r="L172" s="65">
        <v>27187766.379295159</v>
      </c>
      <c r="M172" s="176">
        <f t="shared" si="25"/>
        <v>6.1705613770296423E-2</v>
      </c>
      <c r="N172" s="38">
        <v>2869000</v>
      </c>
      <c r="O172" s="24">
        <f t="shared" si="26"/>
        <v>30056766.379295159</v>
      </c>
      <c r="P172" s="67">
        <f t="shared" si="27"/>
        <v>5.5488817925524313E-2</v>
      </c>
      <c r="Q172" s="178">
        <v>27639181.850076891</v>
      </c>
      <c r="R172" s="176">
        <f t="shared" si="28"/>
        <v>7.9333775377449067E-2</v>
      </c>
      <c r="S172" s="78">
        <v>2869000</v>
      </c>
      <c r="T172" s="24">
        <f t="shared" si="29"/>
        <v>30508181.850076891</v>
      </c>
      <c r="U172" s="440">
        <f t="shared" si="30"/>
        <v>7.1340955032891951E-2</v>
      </c>
    </row>
    <row r="173" spans="1:21" ht="15.75" x14ac:dyDescent="0.25">
      <c r="A173" s="438" t="s">
        <v>218</v>
      </c>
      <c r="B173" s="37">
        <v>373</v>
      </c>
      <c r="C173" s="44" t="s">
        <v>231</v>
      </c>
      <c r="D173" s="65">
        <v>46404229.330966398</v>
      </c>
      <c r="E173" s="23">
        <v>5660000</v>
      </c>
      <c r="F173" s="66">
        <f t="shared" si="21"/>
        <v>52064229.330966398</v>
      </c>
      <c r="G173" s="179">
        <v>48065390.83765398</v>
      </c>
      <c r="H173" s="176">
        <f t="shared" si="22"/>
        <v>3.5797631608958921E-2</v>
      </c>
      <c r="I173" s="38">
        <v>5667835</v>
      </c>
      <c r="J173" s="24">
        <f t="shared" si="23"/>
        <v>53733225.83765398</v>
      </c>
      <c r="K173" s="163">
        <f t="shared" si="24"/>
        <v>3.2056491148230774E-2</v>
      </c>
      <c r="L173" s="65">
        <v>49507352.562783599</v>
      </c>
      <c r="M173" s="176">
        <f t="shared" si="25"/>
        <v>6.6871560557227691E-2</v>
      </c>
      <c r="N173" s="38">
        <v>5675670</v>
      </c>
      <c r="O173" s="24">
        <f t="shared" si="26"/>
        <v>55183022.562783599</v>
      </c>
      <c r="P173" s="67">
        <f t="shared" si="27"/>
        <v>5.9902802209774127E-2</v>
      </c>
      <c r="Q173" s="178">
        <v>54788474.376967371</v>
      </c>
      <c r="R173" s="176">
        <f t="shared" si="28"/>
        <v>0.18067846760696035</v>
      </c>
      <c r="S173" s="78">
        <v>5675670</v>
      </c>
      <c r="T173" s="24">
        <f t="shared" si="29"/>
        <v>60464144.376967371</v>
      </c>
      <c r="U173" s="440">
        <f t="shared" si="30"/>
        <v>0.16133754698650518</v>
      </c>
    </row>
    <row r="174" spans="1:21" ht="16.5" thickBot="1" x14ac:dyDescent="0.3">
      <c r="A174" s="438" t="s">
        <v>218</v>
      </c>
      <c r="B174" s="37">
        <v>384</v>
      </c>
      <c r="C174" s="44" t="s">
        <v>232</v>
      </c>
      <c r="D174" s="65">
        <v>25157049.957940228</v>
      </c>
      <c r="E174" s="23">
        <v>2605347.4247032525</v>
      </c>
      <c r="F174" s="66">
        <f t="shared" si="21"/>
        <v>27762397.38264348</v>
      </c>
      <c r="G174" s="179">
        <v>26025640.524218533</v>
      </c>
      <c r="H174" s="176">
        <f t="shared" si="22"/>
        <v>3.4526725817633275E-2</v>
      </c>
      <c r="I174" s="38">
        <v>2608756.8147032522</v>
      </c>
      <c r="J174" s="24">
        <f t="shared" si="23"/>
        <v>28634397.338921785</v>
      </c>
      <c r="K174" s="163">
        <f t="shared" si="24"/>
        <v>3.1409389623659204E-2</v>
      </c>
      <c r="L174" s="65">
        <v>26806409.739945091</v>
      </c>
      <c r="M174" s="176">
        <f t="shared" si="25"/>
        <v>6.5562527592162356E-2</v>
      </c>
      <c r="N174" s="38">
        <v>2612166.2047032528</v>
      </c>
      <c r="O174" s="24">
        <f t="shared" si="26"/>
        <v>29418575.944648344</v>
      </c>
      <c r="P174" s="67">
        <f t="shared" si="27"/>
        <v>5.9655459115367154E-2</v>
      </c>
      <c r="Q174" s="178">
        <v>29166022.023953412</v>
      </c>
      <c r="R174" s="176">
        <f t="shared" si="28"/>
        <v>0.15935779722645285</v>
      </c>
      <c r="S174" s="78">
        <v>2612166.2047032528</v>
      </c>
      <c r="T174" s="24">
        <f t="shared" si="29"/>
        <v>31778188.228656664</v>
      </c>
      <c r="U174" s="441">
        <f t="shared" si="30"/>
        <v>0.14464856152962424</v>
      </c>
    </row>
    <row r="175" spans="1:21" ht="16.5" thickBot="1" x14ac:dyDescent="0.3">
      <c r="A175" s="442" t="s">
        <v>218</v>
      </c>
      <c r="B175" s="443">
        <v>816</v>
      </c>
      <c r="C175" s="444" t="s">
        <v>233</v>
      </c>
      <c r="D175" s="445">
        <v>15980321.475670874</v>
      </c>
      <c r="E175" s="446">
        <v>2304225</v>
      </c>
      <c r="F175" s="447">
        <f t="shared" si="21"/>
        <v>18284546.475670874</v>
      </c>
      <c r="G175" s="448">
        <v>16161933.59839391</v>
      </c>
      <c r="H175" s="449">
        <f t="shared" si="22"/>
        <v>1.1364735246379718E-2</v>
      </c>
      <c r="I175" s="450">
        <v>2305306.125</v>
      </c>
      <c r="J175" s="451">
        <f t="shared" si="23"/>
        <v>18467239.72339391</v>
      </c>
      <c r="K175" s="452">
        <f t="shared" si="24"/>
        <v>9.9916750993044451E-3</v>
      </c>
      <c r="L175" s="445">
        <v>16242341.228236668</v>
      </c>
      <c r="M175" s="449">
        <f t="shared" si="25"/>
        <v>1.6396400595864342E-2</v>
      </c>
      <c r="N175" s="450">
        <v>2306387.25</v>
      </c>
      <c r="O175" s="451">
        <f t="shared" si="26"/>
        <v>18548728.478236668</v>
      </c>
      <c r="P175" s="453">
        <f t="shared" si="27"/>
        <v>1.4448376005240822E-2</v>
      </c>
      <c r="Q175" s="454">
        <v>16242341.228236666</v>
      </c>
      <c r="R175" s="449">
        <f t="shared" si="28"/>
        <v>1.6396400595864228E-2</v>
      </c>
      <c r="S175" s="455">
        <v>2306387.25</v>
      </c>
      <c r="T175" s="456">
        <f t="shared" si="29"/>
        <v>18548728.478236668</v>
      </c>
      <c r="U175" s="457">
        <f t="shared" si="30"/>
        <v>1.4448376005240822E-2</v>
      </c>
    </row>
    <row r="176" spans="1:21" ht="15.75" thickTop="1" x14ac:dyDescent="0.2">
      <c r="A176" s="22"/>
      <c r="B176" s="22"/>
      <c r="C176" s="22"/>
      <c r="D176" s="22"/>
      <c r="E176" s="22"/>
      <c r="F176" s="22"/>
      <c r="G176" s="22"/>
      <c r="H176" s="22"/>
      <c r="I176" s="22"/>
      <c r="J176" s="22"/>
      <c r="K176" s="22"/>
      <c r="L176" s="22"/>
      <c r="M176" s="22"/>
    </row>
  </sheetData>
  <mergeCells count="29">
    <mergeCell ref="A3:J3"/>
    <mergeCell ref="A4:J4"/>
    <mergeCell ref="L1:L2"/>
    <mergeCell ref="G1:G2"/>
    <mergeCell ref="H1:H2"/>
    <mergeCell ref="I1:I2"/>
    <mergeCell ref="J1:J2"/>
    <mergeCell ref="K1:K2"/>
    <mergeCell ref="Q22:U22"/>
    <mergeCell ref="A5:K5"/>
    <mergeCell ref="B17:K17"/>
    <mergeCell ref="G21:K21"/>
    <mergeCell ref="D21:F21"/>
    <mergeCell ref="B10:K10"/>
    <mergeCell ref="B9:K9"/>
    <mergeCell ref="B8:K8"/>
    <mergeCell ref="B14:K14"/>
    <mergeCell ref="B13:K13"/>
    <mergeCell ref="B19:K19"/>
    <mergeCell ref="L21:P21"/>
    <mergeCell ref="L22:P22"/>
    <mergeCell ref="Q21:U21"/>
    <mergeCell ref="B11:K11"/>
    <mergeCell ref="A12:B12"/>
    <mergeCell ref="A23:A24"/>
    <mergeCell ref="B23:B24"/>
    <mergeCell ref="C23:C24"/>
    <mergeCell ref="D22:F22"/>
    <mergeCell ref="G22:K22"/>
  </mergeCells>
  <hyperlinks>
    <hyperlink ref="A4" r:id="rId1" xr:uid="{36EF2DD0-5B37-4D2A-B5C0-B18E5EFEDF21}"/>
  </hyperlinks>
  <pageMargins left="0.7" right="0.7" top="0.75" bottom="0.75" header="0.3" footer="0.3"/>
  <pageSetup paperSize="8" scale="33" fitToHeight="0"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C177"/>
  <sheetViews>
    <sheetView showGridLines="0" zoomScale="70" zoomScaleNormal="70" workbookViewId="0">
      <selection activeCell="A6" sqref="A6"/>
    </sheetView>
  </sheetViews>
  <sheetFormatPr defaultRowHeight="15" x14ac:dyDescent="0.2"/>
  <cols>
    <col min="1" max="1" width="26.5546875" customWidth="1"/>
    <col min="2" max="2" width="18.6640625" customWidth="1"/>
    <col min="3" max="3" width="24.77734375" bestFit="1" customWidth="1"/>
    <col min="4" max="25" width="18.6640625" customWidth="1"/>
  </cols>
  <sheetData>
    <row r="1" spans="1:17" ht="26.25" customHeight="1" x14ac:dyDescent="0.2">
      <c r="A1" s="407" t="s">
        <v>394</v>
      </c>
      <c r="B1" s="407"/>
      <c r="C1" s="407"/>
      <c r="D1" s="407"/>
      <c r="E1" s="407"/>
      <c r="F1" s="407"/>
      <c r="G1" s="407"/>
      <c r="H1" s="407"/>
      <c r="I1" s="299" t="s">
        <v>17</v>
      </c>
      <c r="J1" s="349" t="s">
        <v>235</v>
      </c>
      <c r="K1" s="303" t="s">
        <v>236</v>
      </c>
      <c r="L1" s="351" t="s">
        <v>237</v>
      </c>
      <c r="M1" s="353" t="s">
        <v>238</v>
      </c>
      <c r="N1" s="347" t="s">
        <v>19</v>
      </c>
    </row>
    <row r="2" spans="1:17" ht="26.25" customHeight="1" thickBot="1" x14ac:dyDescent="0.4">
      <c r="A2" s="407"/>
      <c r="B2" s="407"/>
      <c r="C2" s="407"/>
      <c r="D2" s="407"/>
      <c r="E2" s="407"/>
      <c r="F2" s="407"/>
      <c r="G2" s="407"/>
      <c r="H2" s="407"/>
      <c r="I2" s="300"/>
      <c r="J2" s="350"/>
      <c r="K2" s="304"/>
      <c r="L2" s="352"/>
      <c r="M2" s="353"/>
      <c r="N2" s="348"/>
      <c r="O2" s="33"/>
      <c r="P2" s="33"/>
    </row>
    <row r="3" spans="1:17" s="68" customFormat="1" ht="16.5" thickTop="1" x14ac:dyDescent="0.25">
      <c r="A3" s="269" t="s">
        <v>433</v>
      </c>
      <c r="B3" s="270"/>
      <c r="C3" s="270"/>
      <c r="D3" s="270"/>
      <c r="E3" s="270"/>
      <c r="F3" s="270"/>
      <c r="G3" s="270"/>
      <c r="H3" s="270"/>
      <c r="I3" s="270"/>
      <c r="J3" s="271"/>
    </row>
    <row r="4" spans="1:17" s="68" customFormat="1" ht="16.5" thickBot="1" x14ac:dyDescent="0.3">
      <c r="A4" s="272" t="s">
        <v>432</v>
      </c>
      <c r="B4" s="273"/>
      <c r="C4" s="273"/>
      <c r="D4" s="273"/>
      <c r="E4" s="273"/>
      <c r="F4" s="273"/>
      <c r="G4" s="273"/>
      <c r="H4" s="273"/>
      <c r="I4" s="273"/>
      <c r="J4" s="274"/>
    </row>
    <row r="5" spans="1:17" ht="15.75" thickTop="1" x14ac:dyDescent="0.2">
      <c r="A5" s="366" t="s">
        <v>395</v>
      </c>
      <c r="B5" s="367"/>
      <c r="C5" s="367"/>
      <c r="D5" s="367"/>
      <c r="E5" s="367"/>
      <c r="F5" s="367"/>
      <c r="G5" s="367"/>
      <c r="H5" s="367"/>
      <c r="I5" s="367"/>
      <c r="J5" s="367"/>
      <c r="K5" s="367"/>
      <c r="L5" s="367"/>
      <c r="M5" s="367"/>
      <c r="N5" s="367"/>
      <c r="O5" s="367"/>
      <c r="P5" s="368"/>
    </row>
    <row r="6" spans="1:17" ht="26.25" x14ac:dyDescent="0.4">
      <c r="A6" s="30"/>
      <c r="B6" s="28"/>
      <c r="C6" s="28"/>
      <c r="D6" s="28"/>
      <c r="E6" s="28"/>
      <c r="F6" s="28"/>
      <c r="G6" s="28"/>
      <c r="H6" s="28"/>
      <c r="I6" s="28"/>
      <c r="J6" s="28"/>
      <c r="K6" s="28"/>
      <c r="L6" s="28"/>
      <c r="M6" s="28"/>
      <c r="N6" s="28"/>
      <c r="O6" s="28"/>
      <c r="P6" s="29"/>
    </row>
    <row r="7" spans="1:17" ht="26.25" x14ac:dyDescent="0.4">
      <c r="A7" s="218" t="s">
        <v>349</v>
      </c>
      <c r="B7" s="28"/>
      <c r="C7" s="28"/>
      <c r="D7" s="28"/>
      <c r="E7" s="28"/>
      <c r="F7" s="28"/>
      <c r="G7" s="28"/>
      <c r="H7" s="28"/>
      <c r="I7" s="28"/>
      <c r="J7" s="28"/>
      <c r="K7" s="28"/>
      <c r="L7" s="28"/>
      <c r="M7" s="28"/>
      <c r="N7" s="28"/>
      <c r="O7" s="28"/>
      <c r="P7" s="29"/>
    </row>
    <row r="8" spans="1:17" ht="26.25" x14ac:dyDescent="0.4">
      <c r="A8" s="30"/>
      <c r="B8" s="370" t="s">
        <v>396</v>
      </c>
      <c r="C8" s="370"/>
      <c r="D8" s="370"/>
      <c r="E8" s="370"/>
      <c r="F8" s="370"/>
      <c r="G8" s="370"/>
      <c r="H8" s="370"/>
      <c r="I8" s="370"/>
      <c r="J8" s="370"/>
      <c r="K8" s="370"/>
      <c r="L8" s="370"/>
      <c r="M8" s="370"/>
      <c r="N8" s="370"/>
      <c r="O8" s="370"/>
      <c r="P8" s="371"/>
    </row>
    <row r="9" spans="1:17" ht="26.25" x14ac:dyDescent="0.4">
      <c r="A9" s="30"/>
      <c r="B9" s="369" t="s">
        <v>397</v>
      </c>
      <c r="C9" s="370"/>
      <c r="D9" s="370"/>
      <c r="E9" s="370"/>
      <c r="F9" s="370"/>
      <c r="G9" s="370"/>
      <c r="H9" s="370"/>
      <c r="I9" s="370"/>
      <c r="J9" s="370"/>
      <c r="K9" s="370"/>
      <c r="L9" s="370"/>
      <c r="M9" s="370"/>
      <c r="N9" s="370"/>
      <c r="O9" s="370"/>
      <c r="P9" s="371"/>
    </row>
    <row r="10" spans="1:17" x14ac:dyDescent="0.2">
      <c r="A10" s="218"/>
      <c r="B10" s="369" t="s">
        <v>398</v>
      </c>
      <c r="C10" s="370"/>
      <c r="D10" s="370"/>
      <c r="E10" s="370"/>
      <c r="F10" s="370"/>
      <c r="G10" s="370"/>
      <c r="H10" s="370"/>
      <c r="I10" s="370"/>
      <c r="J10" s="370"/>
      <c r="K10" s="370"/>
      <c r="L10" s="370"/>
      <c r="M10" s="370"/>
      <c r="N10" s="370"/>
      <c r="O10" s="370"/>
      <c r="P10" s="371"/>
    </row>
    <row r="11" spans="1:17" ht="21.75" customHeight="1" x14ac:dyDescent="0.2">
      <c r="A11" s="218"/>
      <c r="B11" s="369" t="s">
        <v>399</v>
      </c>
      <c r="C11" s="369"/>
      <c r="D11" s="369"/>
      <c r="E11" s="369"/>
      <c r="F11" s="369"/>
      <c r="G11" s="369"/>
      <c r="H11" s="369"/>
      <c r="I11" s="369"/>
      <c r="J11" s="369"/>
      <c r="K11" s="369"/>
      <c r="L11" s="369"/>
      <c r="M11" s="369"/>
      <c r="N11" s="369"/>
      <c r="O11" s="369"/>
      <c r="P11" s="399"/>
    </row>
    <row r="12" spans="1:17" ht="26.25" x14ac:dyDescent="0.4">
      <c r="A12" s="41" t="s">
        <v>354</v>
      </c>
      <c r="B12" s="40"/>
      <c r="C12" s="40"/>
      <c r="D12" s="40"/>
      <c r="E12" s="40"/>
      <c r="F12" s="40"/>
      <c r="G12" s="40"/>
      <c r="H12" s="40"/>
      <c r="I12" s="40"/>
      <c r="J12" s="40"/>
      <c r="K12" s="28"/>
      <c r="L12" s="40"/>
      <c r="M12" s="40"/>
      <c r="N12" s="40"/>
      <c r="O12" s="40"/>
      <c r="P12" s="42"/>
    </row>
    <row r="13" spans="1:17" x14ac:dyDescent="0.2">
      <c r="A13" s="218"/>
      <c r="B13" s="369" t="s">
        <v>400</v>
      </c>
      <c r="C13" s="370"/>
      <c r="D13" s="370"/>
      <c r="E13" s="370"/>
      <c r="F13" s="370"/>
      <c r="G13" s="370"/>
      <c r="H13" s="370"/>
      <c r="I13" s="370"/>
      <c r="J13" s="370"/>
      <c r="K13" s="370"/>
      <c r="L13" s="370"/>
      <c r="M13" s="370"/>
      <c r="N13" s="370"/>
      <c r="O13" s="370"/>
      <c r="P13" s="371"/>
    </row>
    <row r="14" spans="1:17" x14ac:dyDescent="0.2">
      <c r="A14" s="218"/>
      <c r="B14" s="369" t="s">
        <v>401</v>
      </c>
      <c r="C14" s="370"/>
      <c r="D14" s="370"/>
      <c r="E14" s="370"/>
      <c r="F14" s="370"/>
      <c r="G14" s="370"/>
      <c r="H14" s="370"/>
      <c r="I14" s="370"/>
      <c r="J14" s="370"/>
      <c r="K14" s="370"/>
      <c r="L14" s="370"/>
      <c r="M14" s="370"/>
      <c r="N14" s="370"/>
      <c r="O14" s="370"/>
      <c r="P14" s="371"/>
    </row>
    <row r="15" spans="1:17" ht="26.25" x14ac:dyDescent="0.4">
      <c r="A15" s="218"/>
      <c r="B15" s="216"/>
      <c r="C15" s="216"/>
      <c r="D15" s="216"/>
      <c r="E15" s="216"/>
      <c r="F15" s="216"/>
      <c r="G15" s="216"/>
      <c r="H15" s="216"/>
      <c r="I15" s="216"/>
      <c r="J15" s="216"/>
      <c r="K15" s="28"/>
      <c r="L15" s="216"/>
      <c r="M15" s="216"/>
      <c r="N15" s="216"/>
      <c r="O15" s="216"/>
      <c r="P15" s="217"/>
    </row>
    <row r="16" spans="1:17" ht="26.25" x14ac:dyDescent="0.4">
      <c r="A16" s="218" t="s">
        <v>296</v>
      </c>
      <c r="B16" s="216"/>
      <c r="C16" s="216"/>
      <c r="D16" s="216"/>
      <c r="E16" s="216"/>
      <c r="F16" s="216"/>
      <c r="G16" s="216"/>
      <c r="H16" s="216"/>
      <c r="I16" s="216"/>
      <c r="J16" s="216"/>
      <c r="K16" s="28"/>
      <c r="L16" s="216"/>
      <c r="M16" s="216"/>
      <c r="N16" s="216"/>
      <c r="O16" s="216"/>
      <c r="P16" s="217"/>
      <c r="Q16" s="172"/>
    </row>
    <row r="17" spans="1:29" ht="15.75" x14ac:dyDescent="0.25">
      <c r="A17" s="34"/>
      <c r="B17" s="369" t="s">
        <v>402</v>
      </c>
      <c r="C17" s="370"/>
      <c r="D17" s="370"/>
      <c r="E17" s="370"/>
      <c r="F17" s="370"/>
      <c r="G17" s="370"/>
      <c r="H17" s="370"/>
      <c r="I17" s="370"/>
      <c r="J17" s="370"/>
      <c r="K17" s="370"/>
      <c r="L17" s="370"/>
      <c r="M17" s="370"/>
      <c r="N17" s="370"/>
      <c r="O17" s="370"/>
      <c r="P17" s="371"/>
      <c r="Q17" s="172"/>
    </row>
    <row r="18" spans="1:29" ht="15.75" x14ac:dyDescent="0.25">
      <c r="A18" s="34"/>
      <c r="B18" s="370" t="s">
        <v>403</v>
      </c>
      <c r="C18" s="370"/>
      <c r="D18" s="370"/>
      <c r="E18" s="370"/>
      <c r="F18" s="370"/>
      <c r="G18" s="370"/>
      <c r="H18" s="370"/>
      <c r="I18" s="370"/>
      <c r="J18" s="370"/>
      <c r="K18" s="370"/>
      <c r="L18" s="370"/>
      <c r="M18" s="370"/>
      <c r="N18" s="370"/>
      <c r="O18" s="370"/>
      <c r="P18" s="371"/>
    </row>
    <row r="19" spans="1:29" ht="15.75" thickBot="1" x14ac:dyDescent="0.25">
      <c r="A19" s="35"/>
      <c r="B19" s="394" t="s">
        <v>404</v>
      </c>
      <c r="C19" s="394"/>
      <c r="D19" s="394"/>
      <c r="E19" s="394"/>
      <c r="F19" s="394"/>
      <c r="G19" s="394"/>
      <c r="H19" s="394"/>
      <c r="I19" s="394"/>
      <c r="J19" s="394"/>
      <c r="K19" s="394"/>
      <c r="L19" s="394"/>
      <c r="M19" s="394"/>
      <c r="N19" s="394"/>
      <c r="O19" s="394"/>
      <c r="P19" s="395"/>
      <c r="Q19" s="27"/>
      <c r="R19" s="27"/>
      <c r="S19" s="27"/>
      <c r="T19" s="27"/>
      <c r="U19" s="27"/>
      <c r="V19" s="27"/>
      <c r="W19" s="27"/>
      <c r="X19" s="27"/>
      <c r="Y19" s="27"/>
    </row>
    <row r="20" spans="1:29" ht="15.75" thickBot="1" x14ac:dyDescent="0.25">
      <c r="A20" s="27"/>
      <c r="B20" s="27"/>
      <c r="C20" s="27"/>
      <c r="D20" s="27"/>
      <c r="E20" s="27"/>
      <c r="F20" s="27"/>
      <c r="G20" s="27"/>
      <c r="H20" s="27"/>
      <c r="I20" s="27"/>
      <c r="J20" s="27"/>
      <c r="K20" s="27"/>
      <c r="L20" s="27"/>
      <c r="M20" s="27"/>
      <c r="N20" s="27"/>
      <c r="O20" s="27"/>
      <c r="P20" s="204"/>
      <c r="Q20" s="27"/>
      <c r="R20" s="27"/>
      <c r="S20" s="27"/>
      <c r="T20" s="27"/>
      <c r="U20" s="27"/>
      <c r="V20" s="27"/>
      <c r="W20" s="27"/>
      <c r="X20" s="27"/>
      <c r="Y20" s="27"/>
    </row>
    <row r="21" spans="1:29" ht="105.6" customHeight="1" thickBot="1" x14ac:dyDescent="0.25">
      <c r="A21" s="31"/>
      <c r="B21" s="31"/>
      <c r="C21" s="31"/>
      <c r="D21" s="317" t="s">
        <v>405</v>
      </c>
      <c r="E21" s="318"/>
      <c r="F21" s="319"/>
      <c r="G21" s="317" t="s">
        <v>406</v>
      </c>
      <c r="H21" s="318"/>
      <c r="I21" s="318"/>
      <c r="J21" s="318"/>
      <c r="K21" s="319"/>
      <c r="L21" s="317" t="s">
        <v>407</v>
      </c>
      <c r="M21" s="318"/>
      <c r="N21" s="318"/>
      <c r="O21" s="318"/>
      <c r="P21" s="319"/>
      <c r="Q21" s="317" t="s">
        <v>408</v>
      </c>
      <c r="R21" s="318"/>
      <c r="S21" s="318"/>
      <c r="T21" s="318"/>
      <c r="U21" s="319"/>
    </row>
    <row r="22" spans="1:29" ht="16.5" thickBot="1" x14ac:dyDescent="0.25">
      <c r="A22" s="31"/>
      <c r="B22" s="31"/>
      <c r="C22" s="31"/>
      <c r="D22" s="396" t="s">
        <v>409</v>
      </c>
      <c r="E22" s="397"/>
      <c r="F22" s="398"/>
      <c r="G22" s="391" t="s">
        <v>18</v>
      </c>
      <c r="H22" s="392"/>
      <c r="I22" s="392"/>
      <c r="J22" s="392"/>
      <c r="K22" s="393"/>
      <c r="L22" s="404" t="s">
        <v>237</v>
      </c>
      <c r="M22" s="405"/>
      <c r="N22" s="405"/>
      <c r="O22" s="405"/>
      <c r="P22" s="406"/>
      <c r="Q22" s="387" t="s">
        <v>410</v>
      </c>
      <c r="R22" s="388"/>
      <c r="S22" s="389"/>
      <c r="T22" s="389"/>
      <c r="U22" s="390"/>
    </row>
    <row r="23" spans="1:29" ht="200.25" customHeight="1" x14ac:dyDescent="0.2">
      <c r="A23" s="400" t="s">
        <v>317</v>
      </c>
      <c r="B23" s="402" t="s">
        <v>318</v>
      </c>
      <c r="C23" s="403" t="s">
        <v>319</v>
      </c>
      <c r="D23" s="99" t="s">
        <v>411</v>
      </c>
      <c r="E23" s="100" t="s">
        <v>412</v>
      </c>
      <c r="F23" s="100" t="s">
        <v>413</v>
      </c>
      <c r="G23" s="104" t="s">
        <v>414</v>
      </c>
      <c r="H23" s="97" t="s">
        <v>415</v>
      </c>
      <c r="I23" s="104" t="s">
        <v>49</v>
      </c>
      <c r="J23" s="97" t="s">
        <v>416</v>
      </c>
      <c r="K23" s="105" t="s">
        <v>417</v>
      </c>
      <c r="L23" s="106" t="s">
        <v>418</v>
      </c>
      <c r="M23" s="106" t="s">
        <v>419</v>
      </c>
      <c r="N23" s="106" t="s">
        <v>420</v>
      </c>
      <c r="O23" s="107" t="s">
        <v>421</v>
      </c>
      <c r="P23" s="108" t="s">
        <v>422</v>
      </c>
      <c r="Q23" s="109" t="s">
        <v>423</v>
      </c>
      <c r="R23" s="110" t="s">
        <v>424</v>
      </c>
      <c r="S23" s="103" t="s">
        <v>420</v>
      </c>
      <c r="T23" s="103" t="s">
        <v>421</v>
      </c>
      <c r="U23" s="103" t="s">
        <v>425</v>
      </c>
    </row>
    <row r="24" spans="1:29" s="76" customFormat="1" ht="21" customHeight="1" x14ac:dyDescent="0.2">
      <c r="A24" s="401"/>
      <c r="B24" s="324"/>
      <c r="C24" s="365"/>
      <c r="D24" s="101" t="s">
        <v>52</v>
      </c>
      <c r="E24" s="102" t="s">
        <v>53</v>
      </c>
      <c r="F24" s="102" t="s">
        <v>426</v>
      </c>
      <c r="G24" s="212" t="s">
        <v>337</v>
      </c>
      <c r="H24" s="212" t="s">
        <v>384</v>
      </c>
      <c r="I24" s="212" t="s">
        <v>427</v>
      </c>
      <c r="J24" s="98" t="s">
        <v>385</v>
      </c>
      <c r="K24" s="91" t="s">
        <v>428</v>
      </c>
      <c r="L24" s="211" t="s">
        <v>267</v>
      </c>
      <c r="M24" s="211" t="s">
        <v>387</v>
      </c>
      <c r="N24" s="211" t="s">
        <v>429</v>
      </c>
      <c r="O24" s="94" t="s">
        <v>388</v>
      </c>
      <c r="P24" s="93" t="s">
        <v>430</v>
      </c>
      <c r="Q24" s="111" t="s">
        <v>269</v>
      </c>
      <c r="R24" s="112" t="s">
        <v>390</v>
      </c>
      <c r="S24" s="213" t="s">
        <v>431</v>
      </c>
      <c r="T24" s="213" t="s">
        <v>392</v>
      </c>
      <c r="U24" s="213" t="s">
        <v>393</v>
      </c>
      <c r="V24"/>
      <c r="W24"/>
      <c r="X24"/>
      <c r="Y24"/>
      <c r="Z24"/>
      <c r="AA24"/>
      <c r="AB24"/>
      <c r="AC24"/>
    </row>
    <row r="25" spans="1:29" s="161" customFormat="1" ht="15.75" x14ac:dyDescent="0.25">
      <c r="A25" s="159" t="s">
        <v>73</v>
      </c>
      <c r="B25" s="150"/>
      <c r="C25" s="153"/>
      <c r="D25" s="151">
        <v>240861580.11429527</v>
      </c>
      <c r="E25" s="151">
        <v>224412762.91077653</v>
      </c>
      <c r="F25" s="151">
        <v>465274343.02507174</v>
      </c>
      <c r="G25" s="151">
        <v>241094580.11429521</v>
      </c>
      <c r="H25" s="152"/>
      <c r="I25" s="151">
        <v>224412762.91077653</v>
      </c>
      <c r="J25" s="151">
        <v>465507343.02507156</v>
      </c>
      <c r="K25" s="160"/>
      <c r="L25" s="151">
        <v>241094580.11429513</v>
      </c>
      <c r="M25" s="152"/>
      <c r="N25" s="151">
        <v>224412762.91077653</v>
      </c>
      <c r="O25" s="158">
        <v>465507343.02507186</v>
      </c>
      <c r="P25" s="160"/>
      <c r="Q25" s="151">
        <v>241094580.11429536</v>
      </c>
      <c r="R25" s="152"/>
      <c r="S25" s="151">
        <v>224412762.91077653</v>
      </c>
      <c r="T25" s="158">
        <v>465507343.02507174</v>
      </c>
      <c r="U25" s="152"/>
      <c r="V25"/>
      <c r="W25"/>
      <c r="X25"/>
      <c r="Y25"/>
      <c r="Z25"/>
      <c r="AA25"/>
      <c r="AB25"/>
      <c r="AC25"/>
    </row>
    <row r="26" spans="1:29" x14ac:dyDescent="0.2">
      <c r="A26" s="43" t="s">
        <v>74</v>
      </c>
      <c r="B26" s="37">
        <v>831</v>
      </c>
      <c r="C26" s="44" t="s">
        <v>75</v>
      </c>
      <c r="D26" s="38">
        <v>1006626.9999999999</v>
      </c>
      <c r="E26" s="38">
        <v>2870000</v>
      </c>
      <c r="F26" s="38">
        <v>3876627</v>
      </c>
      <c r="G26" s="38">
        <v>1032074.4025753704</v>
      </c>
      <c r="H26" s="77">
        <v>2.5279872857940866E-2</v>
      </c>
      <c r="I26" s="38">
        <v>2870000</v>
      </c>
      <c r="J26" s="38">
        <v>3902074.4025753704</v>
      </c>
      <c r="K26" s="39">
        <f>(J26-$F26)/$F26</f>
        <v>6.5643154668660122E-3</v>
      </c>
      <c r="L26" s="38">
        <v>1054101.9927969028</v>
      </c>
      <c r="M26" s="77">
        <v>4.716244725891805E-2</v>
      </c>
      <c r="N26" s="38">
        <v>2870000</v>
      </c>
      <c r="O26" s="38">
        <v>3924101.9927969025</v>
      </c>
      <c r="P26" s="39">
        <f>(O26-$F26)/$F26</f>
        <v>1.2246469107526348E-2</v>
      </c>
      <c r="Q26" s="38">
        <v>1223700.9522058936</v>
      </c>
      <c r="R26" s="77">
        <v>0.21564487362835849</v>
      </c>
      <c r="S26" s="38">
        <v>2870000</v>
      </c>
      <c r="T26" s="38">
        <v>4093700.9522058936</v>
      </c>
      <c r="U26" s="39">
        <f>(T26-$F26)/$F26</f>
        <v>5.5995573524585569E-2</v>
      </c>
    </row>
    <row r="27" spans="1:29" x14ac:dyDescent="0.2">
      <c r="A27" s="43" t="s">
        <v>74</v>
      </c>
      <c r="B27" s="37">
        <v>830</v>
      </c>
      <c r="C27" s="44" t="s">
        <v>76</v>
      </c>
      <c r="D27" s="38">
        <v>2692000</v>
      </c>
      <c r="E27" s="38">
        <v>1737000</v>
      </c>
      <c r="F27" s="38">
        <v>4429000</v>
      </c>
      <c r="G27" s="38">
        <v>2760053.4177335766</v>
      </c>
      <c r="H27" s="77">
        <v>2.5279872857940866E-2</v>
      </c>
      <c r="I27" s="38">
        <v>1737000</v>
      </c>
      <c r="J27" s="38">
        <v>4497053.4177335761</v>
      </c>
      <c r="K27" s="39">
        <f t="shared" ref="K27:K90" si="0">(J27-$F27)/$F27</f>
        <v>1.5365413803020129E-2</v>
      </c>
      <c r="L27" s="38">
        <v>2818961.3080210071</v>
      </c>
      <c r="M27" s="77">
        <v>4.716244725891805E-2</v>
      </c>
      <c r="N27" s="38">
        <v>1737000</v>
      </c>
      <c r="O27" s="38">
        <v>4555961.3080210071</v>
      </c>
      <c r="P27" s="39">
        <f t="shared" ref="P27:P90" si="1">(O27-$F27)/$F27</f>
        <v>2.8665908336194874E-2</v>
      </c>
      <c r="Q27" s="38">
        <v>3056357.2232301673</v>
      </c>
      <c r="R27" s="77">
        <v>0.13534815127420785</v>
      </c>
      <c r="S27" s="38">
        <v>1737000</v>
      </c>
      <c r="T27" s="38">
        <v>4793357.2232301673</v>
      </c>
      <c r="U27" s="39">
        <f t="shared" ref="U27:U90" si="2">(T27-$F27)/$F27</f>
        <v>8.226625044709128E-2</v>
      </c>
    </row>
    <row r="28" spans="1:29" x14ac:dyDescent="0.2">
      <c r="A28" s="43" t="s">
        <v>74</v>
      </c>
      <c r="B28" s="37">
        <v>856</v>
      </c>
      <c r="C28" s="44" t="s">
        <v>77</v>
      </c>
      <c r="D28" s="38">
        <v>1662000</v>
      </c>
      <c r="E28" s="38">
        <v>189000</v>
      </c>
      <c r="F28" s="38">
        <v>1851000</v>
      </c>
      <c r="G28" s="38">
        <v>1638933.5339129011</v>
      </c>
      <c r="H28" s="77">
        <v>-1.3878740124608213E-2</v>
      </c>
      <c r="I28" s="38">
        <v>189000</v>
      </c>
      <c r="J28" s="38">
        <v>1827933.5339129011</v>
      </c>
      <c r="K28" s="39">
        <f t="shared" si="0"/>
        <v>-1.2461624034089104E-2</v>
      </c>
      <c r="L28" s="38">
        <v>1638933.5339129011</v>
      </c>
      <c r="M28" s="77">
        <v>-1.3878740124608213E-2</v>
      </c>
      <c r="N28" s="38">
        <v>189000</v>
      </c>
      <c r="O28" s="38">
        <v>1827933.5339129011</v>
      </c>
      <c r="P28" s="39">
        <f t="shared" si="1"/>
        <v>-1.2461624034089104E-2</v>
      </c>
      <c r="Q28" s="38">
        <v>1638933.5339129011</v>
      </c>
      <c r="R28" s="77">
        <v>-1.3878740124608213E-2</v>
      </c>
      <c r="S28" s="38">
        <v>189000</v>
      </c>
      <c r="T28" s="38">
        <v>1827933.5339129011</v>
      </c>
      <c r="U28" s="39">
        <f t="shared" si="2"/>
        <v>-1.2461624034089104E-2</v>
      </c>
    </row>
    <row r="29" spans="1:29" x14ac:dyDescent="0.2">
      <c r="A29" s="43" t="s">
        <v>74</v>
      </c>
      <c r="B29" s="37">
        <v>855</v>
      </c>
      <c r="C29" s="44" t="s">
        <v>78</v>
      </c>
      <c r="D29" s="38">
        <v>2266373.75</v>
      </c>
      <c r="E29" s="38">
        <v>923000</v>
      </c>
      <c r="F29" s="38">
        <v>3189373.75</v>
      </c>
      <c r="G29" s="38">
        <v>2323667.3902485748</v>
      </c>
      <c r="H29" s="77">
        <v>2.5279872857940866E-2</v>
      </c>
      <c r="I29" s="38">
        <v>923000</v>
      </c>
      <c r="J29" s="38">
        <v>3246667.3902485748</v>
      </c>
      <c r="K29" s="39">
        <f t="shared" si="0"/>
        <v>1.796391540771124E-2</v>
      </c>
      <c r="L29" s="38">
        <v>2373261.4824533714</v>
      </c>
      <c r="M29" s="77">
        <v>4.716244725891805E-2</v>
      </c>
      <c r="N29" s="38">
        <v>923000</v>
      </c>
      <c r="O29" s="38">
        <v>3296261.4824533714</v>
      </c>
      <c r="P29" s="39">
        <f t="shared" si="1"/>
        <v>3.3513705458123683E-2</v>
      </c>
      <c r="Q29" s="38">
        <v>2735280.267208681</v>
      </c>
      <c r="R29" s="77">
        <v>0.20689725920478952</v>
      </c>
      <c r="S29" s="38">
        <v>923000</v>
      </c>
      <c r="T29" s="38">
        <v>3658280.267208681</v>
      </c>
      <c r="U29" s="39">
        <f t="shared" si="2"/>
        <v>0.14702150138681017</v>
      </c>
    </row>
    <row r="30" spans="1:29" x14ac:dyDescent="0.2">
      <c r="A30" s="43" t="s">
        <v>74</v>
      </c>
      <c r="B30" s="37">
        <v>925</v>
      </c>
      <c r="C30" s="44" t="s">
        <v>79</v>
      </c>
      <c r="D30" s="38">
        <v>2780000</v>
      </c>
      <c r="E30" s="38">
        <v>2858750</v>
      </c>
      <c r="F30" s="38">
        <v>5638750</v>
      </c>
      <c r="G30" s="38">
        <v>2850278.0465450762</v>
      </c>
      <c r="H30" s="77">
        <v>2.5279872857941088E-2</v>
      </c>
      <c r="I30" s="38">
        <v>2858750</v>
      </c>
      <c r="J30" s="38">
        <v>5709028.0465450762</v>
      </c>
      <c r="K30" s="39">
        <f t="shared" si="0"/>
        <v>1.2463408830871414E-2</v>
      </c>
      <c r="L30" s="38">
        <v>2911111.6033797925</v>
      </c>
      <c r="M30" s="77">
        <v>4.7162447258918272E-2</v>
      </c>
      <c r="N30" s="38">
        <v>2858750</v>
      </c>
      <c r="O30" s="38">
        <v>5769861.6033797925</v>
      </c>
      <c r="P30" s="39">
        <f t="shared" si="1"/>
        <v>2.3251891532661058E-2</v>
      </c>
      <c r="Q30" s="38">
        <v>2950761.3786926595</v>
      </c>
      <c r="R30" s="77">
        <v>6.1424956364265926E-2</v>
      </c>
      <c r="S30" s="38">
        <v>2858750</v>
      </c>
      <c r="T30" s="38">
        <v>5809511.3786926595</v>
      </c>
      <c r="U30" s="39">
        <f t="shared" si="2"/>
        <v>3.0283551973870015E-2</v>
      </c>
    </row>
    <row r="31" spans="1:29" x14ac:dyDescent="0.2">
      <c r="A31" s="43" t="s">
        <v>74</v>
      </c>
      <c r="B31" s="37">
        <v>928</v>
      </c>
      <c r="C31" s="44" t="s">
        <v>80</v>
      </c>
      <c r="D31" s="38">
        <v>3079268</v>
      </c>
      <c r="E31" s="38">
        <v>7777317</v>
      </c>
      <c r="F31" s="38">
        <v>10856585</v>
      </c>
      <c r="G31" s="38">
        <v>3157111.5035355263</v>
      </c>
      <c r="H31" s="77">
        <v>2.5279872857941088E-2</v>
      </c>
      <c r="I31" s="38">
        <v>7777317</v>
      </c>
      <c r="J31" s="38">
        <v>10934428.503535526</v>
      </c>
      <c r="K31" s="39">
        <f t="shared" si="0"/>
        <v>7.1701647926604795E-3</v>
      </c>
      <c r="L31" s="38">
        <v>3224493.8146460741</v>
      </c>
      <c r="M31" s="77">
        <v>4.716244725891805E-2</v>
      </c>
      <c r="N31" s="38">
        <v>7777317</v>
      </c>
      <c r="O31" s="38">
        <v>11001810.814646075</v>
      </c>
      <c r="P31" s="39">
        <f t="shared" si="1"/>
        <v>1.33767491937911E-2</v>
      </c>
      <c r="Q31" s="38">
        <v>3269507.898835869</v>
      </c>
      <c r="R31" s="77">
        <v>6.178088391002956E-2</v>
      </c>
      <c r="S31" s="38">
        <v>7777317</v>
      </c>
      <c r="T31" s="38">
        <v>11046824.89883587</v>
      </c>
      <c r="U31" s="39">
        <f t="shared" si="2"/>
        <v>1.7522996304627055E-2</v>
      </c>
    </row>
    <row r="32" spans="1:29" x14ac:dyDescent="0.2">
      <c r="A32" s="43" t="s">
        <v>74</v>
      </c>
      <c r="B32" s="37">
        <v>892</v>
      </c>
      <c r="C32" s="44" t="s">
        <v>81</v>
      </c>
      <c r="D32" s="38">
        <v>1492000</v>
      </c>
      <c r="E32" s="38">
        <v>5598935</v>
      </c>
      <c r="F32" s="38">
        <v>7090935</v>
      </c>
      <c r="G32" s="38">
        <v>1454699.9999999998</v>
      </c>
      <c r="H32" s="77">
        <v>-2.5000000000000133E-2</v>
      </c>
      <c r="I32" s="38">
        <v>5598935</v>
      </c>
      <c r="J32" s="38">
        <v>7053635</v>
      </c>
      <c r="K32" s="39">
        <f t="shared" si="0"/>
        <v>-5.260237190158985E-3</v>
      </c>
      <c r="L32" s="38">
        <v>1418332.4999999998</v>
      </c>
      <c r="M32" s="77">
        <v>-4.9375000000000169E-2</v>
      </c>
      <c r="N32" s="38">
        <v>5598935</v>
      </c>
      <c r="O32" s="38">
        <v>7017267.5</v>
      </c>
      <c r="P32" s="39">
        <f t="shared" si="1"/>
        <v>-1.0388968450563994E-2</v>
      </c>
      <c r="Q32" s="38">
        <v>1350308.0550910644</v>
      </c>
      <c r="R32" s="77">
        <v>-9.4967791493924647E-2</v>
      </c>
      <c r="S32" s="38">
        <v>5598935</v>
      </c>
      <c r="T32" s="38">
        <v>6949243.0550910644</v>
      </c>
      <c r="U32" s="39">
        <f t="shared" si="2"/>
        <v>-1.9982124347344261E-2</v>
      </c>
    </row>
    <row r="33" spans="1:28" x14ac:dyDescent="0.2">
      <c r="A33" s="43" t="s">
        <v>74</v>
      </c>
      <c r="B33" s="37">
        <v>891</v>
      </c>
      <c r="C33" s="44" t="s">
        <v>82</v>
      </c>
      <c r="D33" s="38">
        <v>2830140</v>
      </c>
      <c r="E33" s="38">
        <v>3699538</v>
      </c>
      <c r="F33" s="38">
        <v>6529678</v>
      </c>
      <c r="G33" s="38">
        <v>2901685.5793701732</v>
      </c>
      <c r="H33" s="77">
        <v>2.5279872857941088E-2</v>
      </c>
      <c r="I33" s="38">
        <v>3699538</v>
      </c>
      <c r="J33" s="38">
        <v>6601223.5793701727</v>
      </c>
      <c r="K33" s="39">
        <f t="shared" si="0"/>
        <v>1.0956984306143839E-2</v>
      </c>
      <c r="L33" s="38">
        <v>2963616.3284853538</v>
      </c>
      <c r="M33" s="77">
        <v>4.7162447258917828E-2</v>
      </c>
      <c r="N33" s="38">
        <v>3699538</v>
      </c>
      <c r="O33" s="38">
        <v>6663154.3284853538</v>
      </c>
      <c r="P33" s="39">
        <f t="shared" si="1"/>
        <v>2.0441487081806153E-2</v>
      </c>
      <c r="Q33" s="38">
        <v>3346859.0978530236</v>
      </c>
      <c r="R33" s="77">
        <v>0.18257722156961265</v>
      </c>
      <c r="S33" s="38">
        <v>3699538</v>
      </c>
      <c r="T33" s="38">
        <v>7046397.0978530236</v>
      </c>
      <c r="U33" s="39">
        <f t="shared" si="2"/>
        <v>7.9133932462370049E-2</v>
      </c>
      <c r="V33" s="26"/>
      <c r="W33" s="26"/>
      <c r="X33" s="26"/>
      <c r="Y33" s="26"/>
      <c r="Z33" s="26"/>
      <c r="AA33" s="26"/>
      <c r="AB33" s="26"/>
    </row>
    <row r="34" spans="1:28" x14ac:dyDescent="0.2">
      <c r="A34" s="43" t="s">
        <v>74</v>
      </c>
      <c r="B34" s="37">
        <v>857</v>
      </c>
      <c r="C34" s="44" t="s">
        <v>83</v>
      </c>
      <c r="D34" s="38">
        <v>166000</v>
      </c>
      <c r="E34" s="38">
        <v>0</v>
      </c>
      <c r="F34" s="38">
        <v>166000</v>
      </c>
      <c r="G34" s="38">
        <v>161850</v>
      </c>
      <c r="H34" s="77">
        <v>-2.5000000000000022E-2</v>
      </c>
      <c r="I34" s="38">
        <v>0</v>
      </c>
      <c r="J34" s="38">
        <v>161850</v>
      </c>
      <c r="K34" s="39">
        <f t="shared" si="0"/>
        <v>-2.5000000000000001E-2</v>
      </c>
      <c r="L34" s="38">
        <v>159721.54149358583</v>
      </c>
      <c r="M34" s="77">
        <v>-3.7822039195266055E-2</v>
      </c>
      <c r="N34" s="38">
        <v>0</v>
      </c>
      <c r="O34" s="38">
        <v>159721.54149358583</v>
      </c>
      <c r="P34" s="39">
        <f t="shared" si="1"/>
        <v>-3.7822039195266097E-2</v>
      </c>
      <c r="Q34" s="38">
        <v>159721.54149358583</v>
      </c>
      <c r="R34" s="77">
        <v>-3.7822039195266055E-2</v>
      </c>
      <c r="S34" s="38">
        <v>0</v>
      </c>
      <c r="T34" s="38">
        <v>159721.54149358583</v>
      </c>
      <c r="U34" s="39">
        <f t="shared" si="2"/>
        <v>-3.7822039195266097E-2</v>
      </c>
    </row>
    <row r="35" spans="1:28" x14ac:dyDescent="0.2">
      <c r="A35" s="43" t="s">
        <v>84</v>
      </c>
      <c r="B35" s="37">
        <v>822</v>
      </c>
      <c r="C35" s="36" t="s">
        <v>85</v>
      </c>
      <c r="D35" s="38">
        <v>581000</v>
      </c>
      <c r="E35" s="38">
        <v>2851499.9999999995</v>
      </c>
      <c r="F35" s="38">
        <v>3432499.9999999995</v>
      </c>
      <c r="G35" s="38">
        <v>595687.60613046377</v>
      </c>
      <c r="H35" s="77">
        <v>2.5279872857941088E-2</v>
      </c>
      <c r="I35" s="38">
        <v>2851499.9999999995</v>
      </c>
      <c r="J35" s="38">
        <v>3447187.6061304631</v>
      </c>
      <c r="K35" s="39">
        <f t="shared" si="0"/>
        <v>4.2789821210381758E-3</v>
      </c>
      <c r="L35" s="38">
        <v>608401.38185743149</v>
      </c>
      <c r="M35" s="77">
        <v>4.7162447258918272E-2</v>
      </c>
      <c r="N35" s="38">
        <v>2851499.9999999995</v>
      </c>
      <c r="O35" s="38">
        <v>3459901.381857431</v>
      </c>
      <c r="P35" s="39">
        <f t="shared" si="1"/>
        <v>7.9829226095940262E-3</v>
      </c>
      <c r="Q35" s="38">
        <v>816597.15900318837</v>
      </c>
      <c r="R35" s="77">
        <v>0.40550285542717446</v>
      </c>
      <c r="S35" s="38">
        <v>2851499.9999999995</v>
      </c>
      <c r="T35" s="38">
        <v>3668097.1590031879</v>
      </c>
      <c r="U35" s="39">
        <f t="shared" si="2"/>
        <v>6.8637191260943448E-2</v>
      </c>
    </row>
    <row r="36" spans="1:28" x14ac:dyDescent="0.2">
      <c r="A36" s="43" t="s">
        <v>84</v>
      </c>
      <c r="B36" s="37">
        <v>873</v>
      </c>
      <c r="C36" s="44" t="s">
        <v>86</v>
      </c>
      <c r="D36" s="38">
        <v>2179095.8800000004</v>
      </c>
      <c r="E36" s="38">
        <v>5770000</v>
      </c>
      <c r="F36" s="38">
        <v>7949095.8800000008</v>
      </c>
      <c r="G36" s="38">
        <v>2234183.146791663</v>
      </c>
      <c r="H36" s="77">
        <v>2.5279872857940866E-2</v>
      </c>
      <c r="I36" s="38">
        <v>5770000</v>
      </c>
      <c r="J36" s="38">
        <v>8004183.146791663</v>
      </c>
      <c r="K36" s="39">
        <f t="shared" si="0"/>
        <v>6.9300040687975944E-3</v>
      </c>
      <c r="L36" s="38">
        <v>2281867.3745126259</v>
      </c>
      <c r="M36" s="77">
        <v>4.716244725891805E-2</v>
      </c>
      <c r="N36" s="38">
        <v>5770000</v>
      </c>
      <c r="O36" s="38">
        <v>8051867.3745126259</v>
      </c>
      <c r="P36" s="39">
        <f t="shared" si="1"/>
        <v>1.2928702341004475E-2</v>
      </c>
      <c r="Q36" s="38">
        <v>2539927.7536410075</v>
      </c>
      <c r="R36" s="77">
        <v>0.16558788300816163</v>
      </c>
      <c r="S36" s="38">
        <v>5770000</v>
      </c>
      <c r="T36" s="38">
        <v>8309927.7536410075</v>
      </c>
      <c r="U36" s="39">
        <f t="shared" si="2"/>
        <v>4.5392819395833811E-2</v>
      </c>
    </row>
    <row r="37" spans="1:28" x14ac:dyDescent="0.2">
      <c r="A37" s="43" t="s">
        <v>84</v>
      </c>
      <c r="B37" s="37">
        <v>823</v>
      </c>
      <c r="C37" s="44" t="s">
        <v>87</v>
      </c>
      <c r="D37" s="38">
        <v>1179205</v>
      </c>
      <c r="E37" s="38">
        <v>0</v>
      </c>
      <c r="F37" s="38">
        <v>1179205</v>
      </c>
      <c r="G37" s="38">
        <v>1209015.1524734483</v>
      </c>
      <c r="H37" s="77">
        <v>2.5279872857941088E-2</v>
      </c>
      <c r="I37" s="38">
        <v>0</v>
      </c>
      <c r="J37" s="38">
        <v>1209015.1524734483</v>
      </c>
      <c r="K37" s="39">
        <f t="shared" si="0"/>
        <v>2.5279872857940994E-2</v>
      </c>
      <c r="L37" s="38">
        <v>1220561.2258808573</v>
      </c>
      <c r="M37" s="77">
        <v>3.5071277581809168E-2</v>
      </c>
      <c r="N37" s="38">
        <v>0</v>
      </c>
      <c r="O37" s="38">
        <v>1220561.2258808573</v>
      </c>
      <c r="P37" s="39">
        <f t="shared" si="1"/>
        <v>3.5071277581809203E-2</v>
      </c>
      <c r="Q37" s="38">
        <v>1220561.2258808573</v>
      </c>
      <c r="R37" s="77">
        <v>3.5071277581809168E-2</v>
      </c>
      <c r="S37" s="38">
        <v>0</v>
      </c>
      <c r="T37" s="38">
        <v>1220561.2258808573</v>
      </c>
      <c r="U37" s="39">
        <f t="shared" si="2"/>
        <v>3.5071277581809203E-2</v>
      </c>
    </row>
    <row r="38" spans="1:28" x14ac:dyDescent="0.2">
      <c r="A38" s="43" t="s">
        <v>84</v>
      </c>
      <c r="B38" s="37">
        <v>881</v>
      </c>
      <c r="C38" s="44" t="s">
        <v>88</v>
      </c>
      <c r="D38" s="38">
        <v>7361000</v>
      </c>
      <c r="E38" s="38">
        <v>5005000</v>
      </c>
      <c r="F38" s="38">
        <v>12366000</v>
      </c>
      <c r="G38" s="38">
        <v>7176975</v>
      </c>
      <c r="H38" s="77">
        <v>-2.5000000000000022E-2</v>
      </c>
      <c r="I38" s="38">
        <v>5005000</v>
      </c>
      <c r="J38" s="38">
        <v>12181975</v>
      </c>
      <c r="K38" s="39">
        <f t="shared" si="0"/>
        <v>-1.4881530001617339E-2</v>
      </c>
      <c r="L38" s="38">
        <v>6997550.6249999991</v>
      </c>
      <c r="M38" s="77">
        <v>-4.9375000000000169E-2</v>
      </c>
      <c r="N38" s="38">
        <v>5005000</v>
      </c>
      <c r="O38" s="38">
        <v>12002550.625</v>
      </c>
      <c r="P38" s="39">
        <f t="shared" si="1"/>
        <v>-2.9391021753194243E-2</v>
      </c>
      <c r="Q38" s="38">
        <v>6128494.466551275</v>
      </c>
      <c r="R38" s="77">
        <v>-0.16743724133252613</v>
      </c>
      <c r="S38" s="38">
        <v>5005000</v>
      </c>
      <c r="T38" s="38">
        <v>11133494.466551274</v>
      </c>
      <c r="U38" s="39">
        <f t="shared" si="2"/>
        <v>-9.9668893211121296E-2</v>
      </c>
    </row>
    <row r="39" spans="1:28" x14ac:dyDescent="0.2">
      <c r="A39" s="43" t="s">
        <v>84</v>
      </c>
      <c r="B39" s="37">
        <v>919</v>
      </c>
      <c r="C39" s="44" t="s">
        <v>89</v>
      </c>
      <c r="D39" s="38">
        <v>5841000</v>
      </c>
      <c r="E39" s="38">
        <v>0</v>
      </c>
      <c r="F39" s="38">
        <v>5841000</v>
      </c>
      <c r="G39" s="38">
        <v>5694975</v>
      </c>
      <c r="H39" s="77">
        <v>-2.5000000000000022E-2</v>
      </c>
      <c r="I39" s="38">
        <v>0</v>
      </c>
      <c r="J39" s="38">
        <v>5694975</v>
      </c>
      <c r="K39" s="39">
        <f t="shared" si="0"/>
        <v>-2.5000000000000001E-2</v>
      </c>
      <c r="L39" s="38">
        <v>5604844.2674947074</v>
      </c>
      <c r="M39" s="77">
        <v>-4.0430702363515314E-2</v>
      </c>
      <c r="N39" s="38">
        <v>0</v>
      </c>
      <c r="O39" s="38">
        <v>5604844.2674947074</v>
      </c>
      <c r="P39" s="39">
        <f t="shared" si="1"/>
        <v>-4.0430702363515258E-2</v>
      </c>
      <c r="Q39" s="38">
        <v>5604844.2674947074</v>
      </c>
      <c r="R39" s="77">
        <v>-4.0430702363515314E-2</v>
      </c>
      <c r="S39" s="38">
        <v>0</v>
      </c>
      <c r="T39" s="38">
        <v>5604844.2674947074</v>
      </c>
      <c r="U39" s="39">
        <f t="shared" si="2"/>
        <v>-4.0430702363515258E-2</v>
      </c>
    </row>
    <row r="40" spans="1:28" x14ac:dyDescent="0.2">
      <c r="A40" s="43" t="s">
        <v>84</v>
      </c>
      <c r="B40" s="37">
        <v>821</v>
      </c>
      <c r="C40" s="44" t="s">
        <v>90</v>
      </c>
      <c r="D40" s="38">
        <v>1202840.0000000002</v>
      </c>
      <c r="E40" s="38">
        <v>196467</v>
      </c>
      <c r="F40" s="38">
        <v>1399307.0000000002</v>
      </c>
      <c r="G40" s="38">
        <v>1233247.6422684458</v>
      </c>
      <c r="H40" s="77">
        <v>2.5279872857940866E-2</v>
      </c>
      <c r="I40" s="38">
        <v>196467</v>
      </c>
      <c r="J40" s="38">
        <v>1429714.6422684458</v>
      </c>
      <c r="K40" s="39">
        <f t="shared" si="0"/>
        <v>2.1730501075493493E-2</v>
      </c>
      <c r="L40" s="38">
        <v>1240514.5360308038</v>
      </c>
      <c r="M40" s="77">
        <v>3.1321319569355577E-2</v>
      </c>
      <c r="N40" s="38">
        <v>196467</v>
      </c>
      <c r="O40" s="38">
        <v>1436981.5360308038</v>
      </c>
      <c r="P40" s="39">
        <f t="shared" si="1"/>
        <v>2.6923710115652654E-2</v>
      </c>
      <c r="Q40" s="38">
        <v>1240514.5360308038</v>
      </c>
      <c r="R40" s="77">
        <v>3.1321319569355577E-2</v>
      </c>
      <c r="S40" s="38">
        <v>196467</v>
      </c>
      <c r="T40" s="38">
        <v>1436981.5360308038</v>
      </c>
      <c r="U40" s="39">
        <f t="shared" si="2"/>
        <v>2.6923710115652654E-2</v>
      </c>
    </row>
    <row r="41" spans="1:28" x14ac:dyDescent="0.2">
      <c r="A41" s="43" t="s">
        <v>84</v>
      </c>
      <c r="B41" s="37">
        <v>926</v>
      </c>
      <c r="C41" s="44" t="s">
        <v>91</v>
      </c>
      <c r="D41" s="38">
        <v>2927000</v>
      </c>
      <c r="E41" s="38">
        <v>240000</v>
      </c>
      <c r="F41" s="38">
        <v>3167000</v>
      </c>
      <c r="G41" s="38">
        <v>3000994.1878551929</v>
      </c>
      <c r="H41" s="77">
        <v>2.5279872857940866E-2</v>
      </c>
      <c r="I41" s="38">
        <v>240000</v>
      </c>
      <c r="J41" s="38">
        <v>3240994.1878551929</v>
      </c>
      <c r="K41" s="39">
        <f t="shared" si="0"/>
        <v>2.3364126256770739E-2</v>
      </c>
      <c r="L41" s="38">
        <v>3065044.4831268527</v>
      </c>
      <c r="M41" s="77">
        <v>4.7162447258917828E-2</v>
      </c>
      <c r="N41" s="38">
        <v>240000</v>
      </c>
      <c r="O41" s="38">
        <v>3305044.4831268527</v>
      </c>
      <c r="P41" s="39">
        <f t="shared" si="1"/>
        <v>4.3588406418330491E-2</v>
      </c>
      <c r="Q41" s="38">
        <v>3279086.0955009353</v>
      </c>
      <c r="R41" s="77">
        <v>0.12028906576731657</v>
      </c>
      <c r="S41" s="38">
        <v>240000</v>
      </c>
      <c r="T41" s="38">
        <v>3519086.0955009353</v>
      </c>
      <c r="U41" s="39">
        <f t="shared" si="2"/>
        <v>0.11117338032868182</v>
      </c>
    </row>
    <row r="42" spans="1:28" x14ac:dyDescent="0.2">
      <c r="A42" s="43" t="s">
        <v>84</v>
      </c>
      <c r="B42" s="37">
        <v>874</v>
      </c>
      <c r="C42" s="44" t="s">
        <v>92</v>
      </c>
      <c r="D42" s="38">
        <v>1089894.0383312372</v>
      </c>
      <c r="E42" s="38">
        <v>321493.76000000001</v>
      </c>
      <c r="F42" s="38">
        <v>1411387.7983312372</v>
      </c>
      <c r="G42" s="38">
        <v>1103910.6565761606</v>
      </c>
      <c r="H42" s="77">
        <v>1.2860532998588248E-2</v>
      </c>
      <c r="I42" s="38">
        <v>321493.76000000001</v>
      </c>
      <c r="J42" s="38">
        <v>1425404.4165761606</v>
      </c>
      <c r="K42" s="39">
        <f t="shared" si="0"/>
        <v>9.9310892877889773E-3</v>
      </c>
      <c r="L42" s="38">
        <v>1103910.6565761606</v>
      </c>
      <c r="M42" s="77">
        <v>1.2860532998588248E-2</v>
      </c>
      <c r="N42" s="38">
        <v>321493.76000000001</v>
      </c>
      <c r="O42" s="38">
        <v>1425404.4165761606</v>
      </c>
      <c r="P42" s="39">
        <f t="shared" si="1"/>
        <v>9.9310892877889773E-3</v>
      </c>
      <c r="Q42" s="38">
        <v>1103910.6565761606</v>
      </c>
      <c r="R42" s="77">
        <v>1.2860532998588248E-2</v>
      </c>
      <c r="S42" s="38">
        <v>321493.76000000001</v>
      </c>
      <c r="T42" s="38">
        <v>1425404.4165761606</v>
      </c>
      <c r="U42" s="39">
        <f t="shared" si="2"/>
        <v>9.9310892877889773E-3</v>
      </c>
    </row>
    <row r="43" spans="1:28" x14ac:dyDescent="0.2">
      <c r="A43" s="43" t="s">
        <v>84</v>
      </c>
      <c r="B43" s="37">
        <v>882</v>
      </c>
      <c r="C43" s="44" t="s">
        <v>93</v>
      </c>
      <c r="D43" s="38">
        <v>826914</v>
      </c>
      <c r="E43" s="38">
        <v>904888</v>
      </c>
      <c r="F43" s="38">
        <v>1731802</v>
      </c>
      <c r="G43" s="38">
        <v>821665.51703224261</v>
      </c>
      <c r="H43" s="77">
        <v>-6.3470723288726605E-3</v>
      </c>
      <c r="I43" s="38">
        <v>904888</v>
      </c>
      <c r="J43" s="38">
        <v>1726553.5170322426</v>
      </c>
      <c r="K43" s="39">
        <f t="shared" si="0"/>
        <v>-3.0306484042386989E-3</v>
      </c>
      <c r="L43" s="38">
        <v>821665.51703224261</v>
      </c>
      <c r="M43" s="77">
        <v>-6.3470723288726605E-3</v>
      </c>
      <c r="N43" s="38">
        <v>904888</v>
      </c>
      <c r="O43" s="38">
        <v>1726553.5170322426</v>
      </c>
      <c r="P43" s="39">
        <f t="shared" si="1"/>
        <v>-3.0306484042386989E-3</v>
      </c>
      <c r="Q43" s="38">
        <v>821665.5170322425</v>
      </c>
      <c r="R43" s="77">
        <v>-6.3470723288727715E-3</v>
      </c>
      <c r="S43" s="38">
        <v>904888</v>
      </c>
      <c r="T43" s="38">
        <v>1726553.5170322424</v>
      </c>
      <c r="U43" s="39">
        <f t="shared" si="2"/>
        <v>-3.0306484042388333E-3</v>
      </c>
    </row>
    <row r="44" spans="1:28" x14ac:dyDescent="0.2">
      <c r="A44" s="43" t="s">
        <v>84</v>
      </c>
      <c r="B44" s="37">
        <v>935</v>
      </c>
      <c r="C44" s="44" t="s">
        <v>94</v>
      </c>
      <c r="D44" s="38">
        <v>2076080.9999999998</v>
      </c>
      <c r="E44" s="38">
        <v>6620387</v>
      </c>
      <c r="F44" s="38">
        <v>8696468</v>
      </c>
      <c r="G44" s="38">
        <v>2128564.063722787</v>
      </c>
      <c r="H44" s="77">
        <v>2.5279872857941088E-2</v>
      </c>
      <c r="I44" s="38">
        <v>6620387</v>
      </c>
      <c r="J44" s="38">
        <v>8748951.0637227874</v>
      </c>
      <c r="K44" s="39">
        <f t="shared" si="0"/>
        <v>6.034986125722239E-3</v>
      </c>
      <c r="L44" s="38">
        <v>2173994.0606677416</v>
      </c>
      <c r="M44" s="77">
        <v>4.716244725891805E-2</v>
      </c>
      <c r="N44" s="38">
        <v>6620387</v>
      </c>
      <c r="O44" s="38">
        <v>8794381.060667742</v>
      </c>
      <c r="P44" s="39">
        <f t="shared" si="1"/>
        <v>1.1258945662508279E-2</v>
      </c>
      <c r="Q44" s="38">
        <v>2869186.0200850517</v>
      </c>
      <c r="R44" s="77">
        <v>0.38202026803629141</v>
      </c>
      <c r="S44" s="38">
        <v>6620387</v>
      </c>
      <c r="T44" s="38">
        <v>9489573.0200850517</v>
      </c>
      <c r="U44" s="39">
        <f t="shared" si="2"/>
        <v>9.119852106453466E-2</v>
      </c>
    </row>
    <row r="45" spans="1:28" x14ac:dyDescent="0.2">
      <c r="A45" s="43" t="s">
        <v>84</v>
      </c>
      <c r="B45" s="37">
        <v>883</v>
      </c>
      <c r="C45" s="44" t="s">
        <v>95</v>
      </c>
      <c r="D45" s="38">
        <v>719999.99999999988</v>
      </c>
      <c r="E45" s="38">
        <v>1278000</v>
      </c>
      <c r="F45" s="38">
        <v>1998000</v>
      </c>
      <c r="G45" s="38">
        <v>738201.50845771737</v>
      </c>
      <c r="H45" s="77">
        <v>2.5279872857940866E-2</v>
      </c>
      <c r="I45" s="38">
        <v>1278000</v>
      </c>
      <c r="J45" s="38">
        <v>2016201.5084577175</v>
      </c>
      <c r="K45" s="39">
        <f t="shared" si="0"/>
        <v>9.1098640929516937E-3</v>
      </c>
      <c r="L45" s="38">
        <v>753956.96202642086</v>
      </c>
      <c r="M45" s="77">
        <v>4.716244725891805E-2</v>
      </c>
      <c r="N45" s="38">
        <v>1278000</v>
      </c>
      <c r="O45" s="38">
        <v>2031956.962026421</v>
      </c>
      <c r="P45" s="39">
        <f t="shared" si="1"/>
        <v>1.6995476489700189E-2</v>
      </c>
      <c r="Q45" s="38">
        <v>876664.10345401277</v>
      </c>
      <c r="R45" s="77">
        <v>0.21758903257501783</v>
      </c>
      <c r="S45" s="38">
        <v>1278000</v>
      </c>
      <c r="T45" s="38">
        <v>2154664.1034540129</v>
      </c>
      <c r="U45" s="39">
        <f t="shared" si="2"/>
        <v>7.8410462189195645E-2</v>
      </c>
    </row>
    <row r="46" spans="1:28" x14ac:dyDescent="0.2">
      <c r="A46" s="43" t="s">
        <v>96</v>
      </c>
      <c r="B46" s="37">
        <v>202</v>
      </c>
      <c r="C46" s="44" t="s">
        <v>97</v>
      </c>
      <c r="D46" s="38">
        <v>701000</v>
      </c>
      <c r="E46" s="38">
        <v>708000</v>
      </c>
      <c r="F46" s="38">
        <v>1409000</v>
      </c>
      <c r="G46" s="38">
        <v>718721.19087341672</v>
      </c>
      <c r="H46" s="77">
        <v>2.5279872857941088E-2</v>
      </c>
      <c r="I46" s="38">
        <v>708000</v>
      </c>
      <c r="J46" s="38">
        <v>1426721.1908734166</v>
      </c>
      <c r="K46" s="39">
        <f t="shared" si="0"/>
        <v>1.2577140435356002E-2</v>
      </c>
      <c r="L46" s="38">
        <v>734060.87552850158</v>
      </c>
      <c r="M46" s="77">
        <v>4.716244725891805E-2</v>
      </c>
      <c r="N46" s="38">
        <v>708000</v>
      </c>
      <c r="O46" s="38">
        <v>1442060.8755285016</v>
      </c>
      <c r="P46" s="39">
        <f t="shared" si="1"/>
        <v>2.3464070637687424E-2</v>
      </c>
      <c r="Q46" s="38">
        <v>861138.16513331188</v>
      </c>
      <c r="R46" s="77">
        <v>0.22844246096050203</v>
      </c>
      <c r="S46" s="38">
        <v>708000</v>
      </c>
      <c r="T46" s="38">
        <v>1569138.1651333119</v>
      </c>
      <c r="U46" s="39">
        <f t="shared" si="2"/>
        <v>0.11365377227346478</v>
      </c>
    </row>
    <row r="47" spans="1:28" x14ac:dyDescent="0.2">
      <c r="A47" s="43" t="s">
        <v>96</v>
      </c>
      <c r="B47" s="37">
        <v>204</v>
      </c>
      <c r="C47" s="44" t="s">
        <v>98</v>
      </c>
      <c r="D47" s="38">
        <v>1035523.9999999999</v>
      </c>
      <c r="E47" s="38">
        <v>961000</v>
      </c>
      <c r="F47" s="38">
        <v>1996524</v>
      </c>
      <c r="G47" s="38">
        <v>1061701.9150613463</v>
      </c>
      <c r="H47" s="77">
        <v>2.5279872857940866E-2</v>
      </c>
      <c r="I47" s="38">
        <v>961000</v>
      </c>
      <c r="J47" s="38">
        <v>2022701.9150613463</v>
      </c>
      <c r="K47" s="39">
        <f t="shared" si="0"/>
        <v>1.3111745744777551E-2</v>
      </c>
      <c r="L47" s="38">
        <v>1084361.8460353438</v>
      </c>
      <c r="M47" s="77">
        <v>4.716244725891805E-2</v>
      </c>
      <c r="N47" s="38">
        <v>961000</v>
      </c>
      <c r="O47" s="38">
        <v>2045361.8460353438</v>
      </c>
      <c r="P47" s="39">
        <f t="shared" si="1"/>
        <v>2.4461436995169519E-2</v>
      </c>
      <c r="Q47" s="38">
        <v>1348042.6007216938</v>
      </c>
      <c r="R47" s="77">
        <v>0.30179754474226961</v>
      </c>
      <c r="S47" s="38">
        <v>961000</v>
      </c>
      <c r="T47" s="38">
        <v>2309042.6007216936</v>
      </c>
      <c r="U47" s="39">
        <f t="shared" si="2"/>
        <v>0.15653135185036274</v>
      </c>
    </row>
    <row r="48" spans="1:28" x14ac:dyDescent="0.2">
      <c r="A48" s="43" t="s">
        <v>96</v>
      </c>
      <c r="B48" s="37">
        <v>205</v>
      </c>
      <c r="C48" s="44" t="s">
        <v>99</v>
      </c>
      <c r="D48" s="38">
        <v>1101900</v>
      </c>
      <c r="E48" s="38">
        <v>3348101</v>
      </c>
      <c r="F48" s="38">
        <v>4450001</v>
      </c>
      <c r="G48" s="38">
        <v>1074352.5000000002</v>
      </c>
      <c r="H48" s="77">
        <v>-2.49999999999998E-2</v>
      </c>
      <c r="I48" s="38">
        <v>3348101</v>
      </c>
      <c r="J48" s="38">
        <v>4422453.5</v>
      </c>
      <c r="K48" s="39">
        <f t="shared" si="0"/>
        <v>-6.1904480470903267E-3</v>
      </c>
      <c r="L48" s="38">
        <v>1047493.6875000001</v>
      </c>
      <c r="M48" s="77">
        <v>-4.9374999999999947E-2</v>
      </c>
      <c r="N48" s="38">
        <v>3348101</v>
      </c>
      <c r="O48" s="38">
        <v>4395594.6875</v>
      </c>
      <c r="P48" s="39">
        <f t="shared" si="1"/>
        <v>-1.2226134893003395E-2</v>
      </c>
      <c r="Q48" s="38">
        <v>725754.24041771912</v>
      </c>
      <c r="R48" s="77">
        <v>-0.34136106686839174</v>
      </c>
      <c r="S48" s="38">
        <v>3348101</v>
      </c>
      <c r="T48" s="38">
        <v>4073855.2404177189</v>
      </c>
      <c r="U48" s="39">
        <f t="shared" si="2"/>
        <v>-8.4527117989924294E-2</v>
      </c>
    </row>
    <row r="49" spans="1:21" x14ac:dyDescent="0.2">
      <c r="A49" s="43" t="s">
        <v>96</v>
      </c>
      <c r="B49" s="37">
        <v>309</v>
      </c>
      <c r="C49" s="44" t="s">
        <v>100</v>
      </c>
      <c r="D49" s="38">
        <v>3143596</v>
      </c>
      <c r="E49" s="38">
        <v>0</v>
      </c>
      <c r="F49" s="38">
        <v>3143596</v>
      </c>
      <c r="G49" s="38">
        <v>3065006.1</v>
      </c>
      <c r="H49" s="77">
        <v>-2.5000000000000022E-2</v>
      </c>
      <c r="I49" s="38">
        <v>0</v>
      </c>
      <c r="J49" s="38">
        <v>3065006.1</v>
      </c>
      <c r="K49" s="39">
        <f t="shared" si="0"/>
        <v>-2.499999999999997E-2</v>
      </c>
      <c r="L49" s="38">
        <v>2988380.9475000002</v>
      </c>
      <c r="M49" s="77">
        <v>-4.9374999999999947E-2</v>
      </c>
      <c r="N49" s="38">
        <v>0</v>
      </c>
      <c r="O49" s="38">
        <v>2988380.9475000002</v>
      </c>
      <c r="P49" s="39">
        <f t="shared" si="1"/>
        <v>-4.9374999999999926E-2</v>
      </c>
      <c r="Q49" s="38">
        <v>1236686.3403599381</v>
      </c>
      <c r="R49" s="77">
        <v>-0.60660137614377352</v>
      </c>
      <c r="S49" s="38">
        <v>0</v>
      </c>
      <c r="T49" s="38">
        <v>1236686.3403599381</v>
      </c>
      <c r="U49" s="39">
        <f t="shared" si="2"/>
        <v>-0.60660137614377352</v>
      </c>
    </row>
    <row r="50" spans="1:21" x14ac:dyDescent="0.2">
      <c r="A50" s="43" t="s">
        <v>96</v>
      </c>
      <c r="B50" s="37">
        <v>206</v>
      </c>
      <c r="C50" s="44" t="s">
        <v>101</v>
      </c>
      <c r="D50" s="38">
        <v>1036000</v>
      </c>
      <c r="E50" s="38">
        <v>824000.00000000012</v>
      </c>
      <c r="F50" s="38">
        <v>1860000</v>
      </c>
      <c r="G50" s="38">
        <v>1010100</v>
      </c>
      <c r="H50" s="77">
        <v>-2.5000000000000022E-2</v>
      </c>
      <c r="I50" s="38">
        <v>824000.00000000012</v>
      </c>
      <c r="J50" s="38">
        <v>1834100</v>
      </c>
      <c r="K50" s="39">
        <f t="shared" si="0"/>
        <v>-1.39247311827957E-2</v>
      </c>
      <c r="L50" s="38">
        <v>994373.38564105402</v>
      </c>
      <c r="M50" s="77">
        <v>-4.0180129690102317E-2</v>
      </c>
      <c r="N50" s="38">
        <v>824000.00000000012</v>
      </c>
      <c r="O50" s="38">
        <v>1818373.3856410543</v>
      </c>
      <c r="P50" s="39">
        <f t="shared" si="1"/>
        <v>-2.2379900192981587E-2</v>
      </c>
      <c r="Q50" s="38">
        <v>994373.38564105413</v>
      </c>
      <c r="R50" s="77">
        <v>-4.0180129690102206E-2</v>
      </c>
      <c r="S50" s="38">
        <v>824000.00000000012</v>
      </c>
      <c r="T50" s="38">
        <v>1818373.3856410543</v>
      </c>
      <c r="U50" s="39">
        <f t="shared" si="2"/>
        <v>-2.2379900192981587E-2</v>
      </c>
    </row>
    <row r="51" spans="1:21" x14ac:dyDescent="0.2">
      <c r="A51" s="43" t="s">
        <v>96</v>
      </c>
      <c r="B51" s="37">
        <v>207</v>
      </c>
      <c r="C51" s="44" t="s">
        <v>102</v>
      </c>
      <c r="D51" s="38">
        <v>537999.99999999988</v>
      </c>
      <c r="E51" s="38">
        <v>442000</v>
      </c>
      <c r="F51" s="38">
        <v>979999.99999999988</v>
      </c>
      <c r="G51" s="38">
        <v>524549.99999999988</v>
      </c>
      <c r="H51" s="77">
        <v>-2.5000000000000022E-2</v>
      </c>
      <c r="I51" s="38">
        <v>442000</v>
      </c>
      <c r="J51" s="38">
        <v>966549.99999999988</v>
      </c>
      <c r="K51" s="39">
        <f t="shared" si="0"/>
        <v>-1.3724489795918369E-2</v>
      </c>
      <c r="L51" s="38">
        <v>511436.24999999983</v>
      </c>
      <c r="M51" s="77">
        <v>-4.9375000000000169E-2</v>
      </c>
      <c r="N51" s="38">
        <v>442000</v>
      </c>
      <c r="O51" s="38">
        <v>953436.24999999977</v>
      </c>
      <c r="P51" s="39">
        <f t="shared" si="1"/>
        <v>-2.7105867346938897E-2</v>
      </c>
      <c r="Q51" s="38">
        <v>485234.1248977569</v>
      </c>
      <c r="R51" s="77">
        <v>-9.80778347625334E-2</v>
      </c>
      <c r="S51" s="38">
        <v>442000</v>
      </c>
      <c r="T51" s="38">
        <v>927234.12489775685</v>
      </c>
      <c r="U51" s="39">
        <f t="shared" si="2"/>
        <v>-5.3842729696166373E-2</v>
      </c>
    </row>
    <row r="52" spans="1:21" x14ac:dyDescent="0.2">
      <c r="A52" s="43" t="s">
        <v>96</v>
      </c>
      <c r="B52" s="37">
        <v>208</v>
      </c>
      <c r="C52" s="44" t="s">
        <v>103</v>
      </c>
      <c r="D52" s="38">
        <v>986000</v>
      </c>
      <c r="E52" s="38">
        <v>0</v>
      </c>
      <c r="F52" s="38">
        <v>986000</v>
      </c>
      <c r="G52" s="38">
        <v>1010925.9546379298</v>
      </c>
      <c r="H52" s="77">
        <v>2.5279872857940866E-2</v>
      </c>
      <c r="I52" s="38">
        <v>0</v>
      </c>
      <c r="J52" s="38">
        <v>1010925.9546379298</v>
      </c>
      <c r="K52" s="39">
        <f t="shared" si="0"/>
        <v>2.527987285794097E-2</v>
      </c>
      <c r="L52" s="38">
        <v>1032502.1729972932</v>
      </c>
      <c r="M52" s="77">
        <v>4.716244725891805E-2</v>
      </c>
      <c r="N52" s="38">
        <v>0</v>
      </c>
      <c r="O52" s="38">
        <v>1032502.1729972932</v>
      </c>
      <c r="P52" s="39">
        <f t="shared" si="1"/>
        <v>4.7162447258918029E-2</v>
      </c>
      <c r="Q52" s="38">
        <v>1470394.2076428891</v>
      </c>
      <c r="R52" s="77">
        <v>0.49127201586499902</v>
      </c>
      <c r="S52" s="38">
        <v>0</v>
      </c>
      <c r="T52" s="38">
        <v>1470394.2076428891</v>
      </c>
      <c r="U52" s="39">
        <f t="shared" si="2"/>
        <v>0.49127201586499908</v>
      </c>
    </row>
    <row r="53" spans="1:21" x14ac:dyDescent="0.2">
      <c r="A53" s="43" t="s">
        <v>96</v>
      </c>
      <c r="B53" s="37">
        <v>209</v>
      </c>
      <c r="C53" s="44" t="s">
        <v>104</v>
      </c>
      <c r="D53" s="38">
        <v>1418634</v>
      </c>
      <c r="E53" s="38">
        <v>3955886.6321206698</v>
      </c>
      <c r="F53" s="38">
        <v>5374520.6321206698</v>
      </c>
      <c r="G53" s="38">
        <v>1454496.8871519524</v>
      </c>
      <c r="H53" s="77">
        <v>2.5279872857941088E-2</v>
      </c>
      <c r="I53" s="38">
        <v>3955886.6321206698</v>
      </c>
      <c r="J53" s="38">
        <v>5410383.5192726217</v>
      </c>
      <c r="K53" s="39">
        <f t="shared" si="0"/>
        <v>6.6727601597839957E-3</v>
      </c>
      <c r="L53" s="38">
        <v>1485540.2512047081</v>
      </c>
      <c r="M53" s="77">
        <v>4.7162447258918272E-2</v>
      </c>
      <c r="N53" s="38">
        <v>3955886.6321206698</v>
      </c>
      <c r="O53" s="38">
        <v>5441426.8833253775</v>
      </c>
      <c r="P53" s="39">
        <f t="shared" si="1"/>
        <v>1.2448784884152152E-2</v>
      </c>
      <c r="Q53" s="38">
        <v>1602742.788219278</v>
      </c>
      <c r="R53" s="77">
        <v>0.12977891987593559</v>
      </c>
      <c r="S53" s="38">
        <v>3955886.6321206698</v>
      </c>
      <c r="T53" s="38">
        <v>5558629.4203399476</v>
      </c>
      <c r="U53" s="39">
        <f t="shared" si="2"/>
        <v>3.4255852906947049E-2</v>
      </c>
    </row>
    <row r="54" spans="1:21" x14ac:dyDescent="0.2">
      <c r="A54" s="43" t="s">
        <v>96</v>
      </c>
      <c r="B54" s="37">
        <v>316</v>
      </c>
      <c r="C54" s="44" t="s">
        <v>105</v>
      </c>
      <c r="D54" s="38">
        <v>1810000</v>
      </c>
      <c r="E54" s="38">
        <v>0</v>
      </c>
      <c r="F54" s="38">
        <v>1810000</v>
      </c>
      <c r="G54" s="38">
        <v>1855756.5698728731</v>
      </c>
      <c r="H54" s="77">
        <v>2.5279872857940866E-2</v>
      </c>
      <c r="I54" s="38">
        <v>0</v>
      </c>
      <c r="J54" s="38">
        <v>1855756.5698728731</v>
      </c>
      <c r="K54" s="39">
        <f t="shared" si="0"/>
        <v>2.527987285794096E-2</v>
      </c>
      <c r="L54" s="38">
        <v>1895364.0295386415</v>
      </c>
      <c r="M54" s="77">
        <v>4.7162447258917828E-2</v>
      </c>
      <c r="N54" s="38">
        <v>0</v>
      </c>
      <c r="O54" s="38">
        <v>1895364.0295386415</v>
      </c>
      <c r="P54" s="39">
        <f t="shared" si="1"/>
        <v>4.7162447258917932E-2</v>
      </c>
      <c r="Q54" s="38">
        <v>2038386.6481143732</v>
      </c>
      <c r="R54" s="77">
        <v>0.12618046857147691</v>
      </c>
      <c r="S54" s="38">
        <v>0</v>
      </c>
      <c r="T54" s="38">
        <v>2038386.6481143732</v>
      </c>
      <c r="U54" s="39">
        <f t="shared" si="2"/>
        <v>0.12618046857147691</v>
      </c>
    </row>
    <row r="55" spans="1:21" x14ac:dyDescent="0.2">
      <c r="A55" s="43" t="s">
        <v>96</v>
      </c>
      <c r="B55" s="37">
        <v>210</v>
      </c>
      <c r="C55" s="44" t="s">
        <v>106</v>
      </c>
      <c r="D55" s="38">
        <v>1630000</v>
      </c>
      <c r="E55" s="38">
        <v>0</v>
      </c>
      <c r="F55" s="38">
        <v>1630000</v>
      </c>
      <c r="G55" s="38">
        <v>1629314.2145673861</v>
      </c>
      <c r="H55" s="77">
        <v>-4.2072725927233545E-4</v>
      </c>
      <c r="I55" s="38">
        <v>0</v>
      </c>
      <c r="J55" s="38">
        <v>1629314.2145673861</v>
      </c>
      <c r="K55" s="39">
        <f t="shared" si="0"/>
        <v>-4.207272592723438E-4</v>
      </c>
      <c r="L55" s="38">
        <v>1629314.2145673861</v>
      </c>
      <c r="M55" s="77">
        <v>-4.2072725927233545E-4</v>
      </c>
      <c r="N55" s="38">
        <v>0</v>
      </c>
      <c r="O55" s="38">
        <v>1629314.2145673861</v>
      </c>
      <c r="P55" s="39">
        <f t="shared" si="1"/>
        <v>-4.207272592723438E-4</v>
      </c>
      <c r="Q55" s="38">
        <v>1629314.2145673861</v>
      </c>
      <c r="R55" s="77">
        <v>-4.2072725927233545E-4</v>
      </c>
      <c r="S55" s="38">
        <v>0</v>
      </c>
      <c r="T55" s="38">
        <v>1629314.2145673861</v>
      </c>
      <c r="U55" s="39">
        <f t="shared" si="2"/>
        <v>-4.207272592723438E-4</v>
      </c>
    </row>
    <row r="56" spans="1:21" x14ac:dyDescent="0.2">
      <c r="A56" s="43" t="s">
        <v>96</v>
      </c>
      <c r="B56" s="37">
        <v>211</v>
      </c>
      <c r="C56" s="44" t="s">
        <v>107</v>
      </c>
      <c r="D56" s="38">
        <v>2098000</v>
      </c>
      <c r="E56" s="38">
        <v>2781999.9999999995</v>
      </c>
      <c r="F56" s="38">
        <v>4880000</v>
      </c>
      <c r="G56" s="38">
        <v>2045550</v>
      </c>
      <c r="H56" s="77">
        <v>-2.5000000000000022E-2</v>
      </c>
      <c r="I56" s="38">
        <v>2781999.9999999995</v>
      </c>
      <c r="J56" s="38">
        <v>4827550</v>
      </c>
      <c r="K56" s="39">
        <f t="shared" si="0"/>
        <v>-1.0747950819672131E-2</v>
      </c>
      <c r="L56" s="38">
        <v>1994411.25</v>
      </c>
      <c r="M56" s="77">
        <v>-4.9374999999999947E-2</v>
      </c>
      <c r="N56" s="38">
        <v>2781999.9999999995</v>
      </c>
      <c r="O56" s="38">
        <v>4776411.25</v>
      </c>
      <c r="P56" s="39">
        <f t="shared" si="1"/>
        <v>-2.1227202868852459E-2</v>
      </c>
      <c r="Q56" s="38">
        <v>1728864.7952276999</v>
      </c>
      <c r="R56" s="77">
        <v>-0.17594623678374643</v>
      </c>
      <c r="S56" s="38">
        <v>2781999.9999999995</v>
      </c>
      <c r="T56" s="38">
        <v>4510864.795227699</v>
      </c>
      <c r="U56" s="39">
        <f t="shared" si="2"/>
        <v>-7.5642459994323979E-2</v>
      </c>
    </row>
    <row r="57" spans="1:21" x14ac:dyDescent="0.2">
      <c r="A57" s="43" t="s">
        <v>96</v>
      </c>
      <c r="B57" s="37">
        <v>212</v>
      </c>
      <c r="C57" s="44" t="s">
        <v>108</v>
      </c>
      <c r="D57" s="38">
        <v>1034000</v>
      </c>
      <c r="E57" s="38">
        <v>2129000</v>
      </c>
      <c r="F57" s="38">
        <v>3163000</v>
      </c>
      <c r="G57" s="38">
        <v>1060139.388535111</v>
      </c>
      <c r="H57" s="77">
        <v>2.5279872857941088E-2</v>
      </c>
      <c r="I57" s="38">
        <v>2129000</v>
      </c>
      <c r="J57" s="38">
        <v>3189139.3885351112</v>
      </c>
      <c r="K57" s="39">
        <f t="shared" si="0"/>
        <v>8.2641127205536555E-3</v>
      </c>
      <c r="L57" s="38">
        <v>1082765.9704657211</v>
      </c>
      <c r="M57" s="77">
        <v>4.7162447258917828E-2</v>
      </c>
      <c r="N57" s="38">
        <v>2129000</v>
      </c>
      <c r="O57" s="38">
        <v>3211765.9704657211</v>
      </c>
      <c r="P57" s="39">
        <f t="shared" si="1"/>
        <v>1.5417632142181821E-2</v>
      </c>
      <c r="Q57" s="38">
        <v>1185706.5824058312</v>
      </c>
      <c r="R57" s="77">
        <v>0.14671816480254463</v>
      </c>
      <c r="S57" s="38">
        <v>2129000</v>
      </c>
      <c r="T57" s="38">
        <v>3314706.5824058312</v>
      </c>
      <c r="U57" s="39">
        <f t="shared" si="2"/>
        <v>4.7962877776108505E-2</v>
      </c>
    </row>
    <row r="58" spans="1:21" x14ac:dyDescent="0.2">
      <c r="A58" s="43" t="s">
        <v>96</v>
      </c>
      <c r="B58" s="37">
        <v>213</v>
      </c>
      <c r="C58" s="44" t="s">
        <v>109</v>
      </c>
      <c r="D58" s="38">
        <v>974000</v>
      </c>
      <c r="E58" s="38">
        <v>176000</v>
      </c>
      <c r="F58" s="38">
        <v>1150000</v>
      </c>
      <c r="G58" s="38">
        <v>949650</v>
      </c>
      <c r="H58" s="77">
        <v>-2.5000000000000022E-2</v>
      </c>
      <c r="I58" s="38">
        <v>176000</v>
      </c>
      <c r="J58" s="38">
        <v>1125650</v>
      </c>
      <c r="K58" s="39">
        <f t="shared" si="0"/>
        <v>-2.1173913043478262E-2</v>
      </c>
      <c r="L58" s="38">
        <v>925908.74999999988</v>
      </c>
      <c r="M58" s="77">
        <v>-4.9375000000000169E-2</v>
      </c>
      <c r="N58" s="38">
        <v>176000</v>
      </c>
      <c r="O58" s="38">
        <v>1101908.75</v>
      </c>
      <c r="P58" s="39">
        <f t="shared" si="1"/>
        <v>-4.1818478260869568E-2</v>
      </c>
      <c r="Q58" s="38">
        <v>845909.85744940687</v>
      </c>
      <c r="R58" s="77">
        <v>-0.13150938660225164</v>
      </c>
      <c r="S58" s="38">
        <v>176000</v>
      </c>
      <c r="T58" s="38">
        <v>1021909.8574494069</v>
      </c>
      <c r="U58" s="39">
        <f t="shared" si="2"/>
        <v>-0.11138273265268968</v>
      </c>
    </row>
    <row r="59" spans="1:21" x14ac:dyDescent="0.2">
      <c r="A59" s="43" t="s">
        <v>110</v>
      </c>
      <c r="B59" s="37">
        <v>841</v>
      </c>
      <c r="C59" s="44" t="s">
        <v>111</v>
      </c>
      <c r="D59" s="38">
        <v>475000</v>
      </c>
      <c r="E59" s="38">
        <v>972000</v>
      </c>
      <c r="F59" s="38">
        <v>1447000</v>
      </c>
      <c r="G59" s="38">
        <v>476303.09553466918</v>
      </c>
      <c r="H59" s="77">
        <v>2.743359020356273E-3</v>
      </c>
      <c r="I59" s="38">
        <v>972000</v>
      </c>
      <c r="J59" s="38">
        <v>1448303.0955346692</v>
      </c>
      <c r="K59" s="39">
        <f t="shared" si="0"/>
        <v>9.0054978207963743E-4</v>
      </c>
      <c r="L59" s="38">
        <v>476303.09553466918</v>
      </c>
      <c r="M59" s="77">
        <v>2.743359020356273E-3</v>
      </c>
      <c r="N59" s="38">
        <v>972000</v>
      </c>
      <c r="O59" s="38">
        <v>1448303.0955346692</v>
      </c>
      <c r="P59" s="39">
        <f t="shared" si="1"/>
        <v>9.0054978207963743E-4</v>
      </c>
      <c r="Q59" s="38">
        <v>476303.09553466918</v>
      </c>
      <c r="R59" s="77">
        <v>2.743359020356273E-3</v>
      </c>
      <c r="S59" s="38">
        <v>972000</v>
      </c>
      <c r="T59" s="38">
        <v>1448303.0955346692</v>
      </c>
      <c r="U59" s="39">
        <f t="shared" si="2"/>
        <v>9.0054978207963743E-4</v>
      </c>
    </row>
    <row r="60" spans="1:21" x14ac:dyDescent="0.2">
      <c r="A60" s="43" t="s">
        <v>110</v>
      </c>
      <c r="B60" s="37">
        <v>840</v>
      </c>
      <c r="C60" s="44" t="s">
        <v>112</v>
      </c>
      <c r="D60" s="38">
        <v>2039000.0000000002</v>
      </c>
      <c r="E60" s="38">
        <v>741000</v>
      </c>
      <c r="F60" s="38">
        <v>2780000</v>
      </c>
      <c r="G60" s="38">
        <v>2058297.8581592112</v>
      </c>
      <c r="H60" s="77">
        <v>9.4643737906872083E-3</v>
      </c>
      <c r="I60" s="38">
        <v>741000</v>
      </c>
      <c r="J60" s="38">
        <v>2799297.8581592115</v>
      </c>
      <c r="K60" s="39">
        <f t="shared" si="0"/>
        <v>6.9416755968386562E-3</v>
      </c>
      <c r="L60" s="38">
        <v>2058297.8581592112</v>
      </c>
      <c r="M60" s="77">
        <v>9.4643737906872083E-3</v>
      </c>
      <c r="N60" s="38">
        <v>741000</v>
      </c>
      <c r="O60" s="38">
        <v>2799297.8581592115</v>
      </c>
      <c r="P60" s="39">
        <f t="shared" si="1"/>
        <v>6.9416755968386562E-3</v>
      </c>
      <c r="Q60" s="38">
        <v>2058297.858159211</v>
      </c>
      <c r="R60" s="77">
        <v>9.4643737906869863E-3</v>
      </c>
      <c r="S60" s="38">
        <v>741000</v>
      </c>
      <c r="T60" s="38">
        <v>2799297.858159211</v>
      </c>
      <c r="U60" s="39">
        <f t="shared" si="2"/>
        <v>6.9416755968384888E-3</v>
      </c>
    </row>
    <row r="61" spans="1:21" x14ac:dyDescent="0.2">
      <c r="A61" s="43" t="s">
        <v>110</v>
      </c>
      <c r="B61" s="37">
        <v>390</v>
      </c>
      <c r="C61" s="44" t="s">
        <v>113</v>
      </c>
      <c r="D61" s="38">
        <v>791000</v>
      </c>
      <c r="E61" s="38">
        <v>953000.00000000012</v>
      </c>
      <c r="F61" s="38">
        <v>1744000</v>
      </c>
      <c r="G61" s="38">
        <v>771225</v>
      </c>
      <c r="H61" s="77">
        <v>-2.5000000000000022E-2</v>
      </c>
      <c r="I61" s="38">
        <v>953000.00000000012</v>
      </c>
      <c r="J61" s="38">
        <v>1724225</v>
      </c>
      <c r="K61" s="39">
        <f t="shared" si="0"/>
        <v>-1.133887614678899E-2</v>
      </c>
      <c r="L61" s="38">
        <v>769114.49847823742</v>
      </c>
      <c r="M61" s="77">
        <v>-2.766814351676683E-2</v>
      </c>
      <c r="N61" s="38">
        <v>953000.00000000012</v>
      </c>
      <c r="O61" s="38">
        <v>1722114.4984782375</v>
      </c>
      <c r="P61" s="39">
        <f t="shared" si="1"/>
        <v>-1.2549026101928016E-2</v>
      </c>
      <c r="Q61" s="38">
        <v>769114.49847823754</v>
      </c>
      <c r="R61" s="77">
        <v>-2.7668143516766719E-2</v>
      </c>
      <c r="S61" s="38">
        <v>953000.00000000012</v>
      </c>
      <c r="T61" s="38">
        <v>1722114.4984782375</v>
      </c>
      <c r="U61" s="39">
        <f t="shared" si="2"/>
        <v>-1.2549026101928016E-2</v>
      </c>
    </row>
    <row r="62" spans="1:21" x14ac:dyDescent="0.2">
      <c r="A62" s="43" t="s">
        <v>110</v>
      </c>
      <c r="B62" s="37">
        <v>805</v>
      </c>
      <c r="C62" s="44" t="s">
        <v>114</v>
      </c>
      <c r="D62" s="38">
        <v>449999.99999999994</v>
      </c>
      <c r="E62" s="38">
        <v>465000</v>
      </c>
      <c r="F62" s="38">
        <v>915000</v>
      </c>
      <c r="G62" s="38">
        <v>447306.26655874518</v>
      </c>
      <c r="H62" s="77">
        <v>-5.9860743138995254E-3</v>
      </c>
      <c r="I62" s="38">
        <v>465000</v>
      </c>
      <c r="J62" s="38">
        <v>912306.26655874518</v>
      </c>
      <c r="K62" s="39">
        <f t="shared" si="0"/>
        <v>-2.9439709740489862E-3</v>
      </c>
      <c r="L62" s="38">
        <v>447306.26655874518</v>
      </c>
      <c r="M62" s="77">
        <v>-5.9860743138995254E-3</v>
      </c>
      <c r="N62" s="38">
        <v>465000</v>
      </c>
      <c r="O62" s="38">
        <v>912306.26655874518</v>
      </c>
      <c r="P62" s="39">
        <f t="shared" si="1"/>
        <v>-2.9439709740489862E-3</v>
      </c>
      <c r="Q62" s="38">
        <v>447306.26655874518</v>
      </c>
      <c r="R62" s="77">
        <v>-5.9860743138995254E-3</v>
      </c>
      <c r="S62" s="38">
        <v>465000</v>
      </c>
      <c r="T62" s="38">
        <v>912306.26655874518</v>
      </c>
      <c r="U62" s="39">
        <f t="shared" si="2"/>
        <v>-2.9439709740489862E-3</v>
      </c>
    </row>
    <row r="63" spans="1:21" x14ac:dyDescent="0.2">
      <c r="A63" s="43" t="s">
        <v>110</v>
      </c>
      <c r="B63" s="37">
        <v>806</v>
      </c>
      <c r="C63" s="44" t="s">
        <v>115</v>
      </c>
      <c r="D63" s="38">
        <v>769000</v>
      </c>
      <c r="E63" s="38">
        <v>372000</v>
      </c>
      <c r="F63" s="38">
        <v>1141000</v>
      </c>
      <c r="G63" s="38">
        <v>749775</v>
      </c>
      <c r="H63" s="77">
        <v>-2.5000000000000022E-2</v>
      </c>
      <c r="I63" s="38">
        <v>372000</v>
      </c>
      <c r="J63" s="38">
        <v>1121775</v>
      </c>
      <c r="K63" s="39">
        <f t="shared" si="0"/>
        <v>-1.6849255039439088E-2</v>
      </c>
      <c r="L63" s="38">
        <v>731030.625</v>
      </c>
      <c r="M63" s="77">
        <v>-4.9374999999999947E-2</v>
      </c>
      <c r="N63" s="38">
        <v>372000</v>
      </c>
      <c r="O63" s="38">
        <v>1103030.625</v>
      </c>
      <c r="P63" s="39">
        <f t="shared" si="1"/>
        <v>-3.3277278702892203E-2</v>
      </c>
      <c r="Q63" s="38">
        <v>692183.73797856842</v>
      </c>
      <c r="R63" s="77">
        <v>-9.9891107960249137E-2</v>
      </c>
      <c r="S63" s="38">
        <v>372000</v>
      </c>
      <c r="T63" s="38">
        <v>1064183.7379785683</v>
      </c>
      <c r="U63" s="39">
        <f t="shared" si="2"/>
        <v>-6.7323630167775372E-2</v>
      </c>
    </row>
    <row r="64" spans="1:21" x14ac:dyDescent="0.2">
      <c r="A64" s="43" t="s">
        <v>110</v>
      </c>
      <c r="B64" s="37">
        <v>391</v>
      </c>
      <c r="C64" s="44" t="s">
        <v>116</v>
      </c>
      <c r="D64" s="38">
        <v>1026300</v>
      </c>
      <c r="E64" s="38">
        <v>523230</v>
      </c>
      <c r="F64" s="38">
        <v>1549530</v>
      </c>
      <c r="G64" s="38">
        <v>1052244.7335141047</v>
      </c>
      <c r="H64" s="77">
        <v>2.5279872857940866E-2</v>
      </c>
      <c r="I64" s="38">
        <v>523230</v>
      </c>
      <c r="J64" s="38">
        <v>1575474.7335141047</v>
      </c>
      <c r="K64" s="39">
        <f t="shared" si="0"/>
        <v>1.6743614847150257E-2</v>
      </c>
      <c r="L64" s="38">
        <v>1074702.8196218275</v>
      </c>
      <c r="M64" s="77">
        <v>4.7162447258917828E-2</v>
      </c>
      <c r="N64" s="38">
        <v>523230</v>
      </c>
      <c r="O64" s="38">
        <v>1597932.8196218275</v>
      </c>
      <c r="P64" s="39">
        <f t="shared" si="1"/>
        <v>3.1237097456536789E-2</v>
      </c>
      <c r="Q64" s="38">
        <v>1120195.57912244</v>
      </c>
      <c r="R64" s="77">
        <v>9.1489407699931746E-2</v>
      </c>
      <c r="S64" s="38">
        <v>523230</v>
      </c>
      <c r="T64" s="38">
        <v>1643425.57912244</v>
      </c>
      <c r="U64" s="39">
        <f t="shared" si="2"/>
        <v>6.0596167303917932E-2</v>
      </c>
    </row>
    <row r="65" spans="1:21" x14ac:dyDescent="0.2">
      <c r="A65" s="43" t="s">
        <v>110</v>
      </c>
      <c r="B65" s="37">
        <v>392</v>
      </c>
      <c r="C65" s="44" t="s">
        <v>117</v>
      </c>
      <c r="D65" s="38">
        <v>733000</v>
      </c>
      <c r="E65" s="38">
        <v>1555000</v>
      </c>
      <c r="F65" s="38">
        <v>2288000</v>
      </c>
      <c r="G65" s="38">
        <v>751530.14680487069</v>
      </c>
      <c r="H65" s="77">
        <v>2.5279872857940866E-2</v>
      </c>
      <c r="I65" s="38">
        <v>1555000</v>
      </c>
      <c r="J65" s="38">
        <v>2306530.1468048706</v>
      </c>
      <c r="K65" s="39">
        <f t="shared" si="0"/>
        <v>8.098840386744131E-3</v>
      </c>
      <c r="L65" s="38">
        <v>767570.07384078682</v>
      </c>
      <c r="M65" s="77">
        <v>4.7162447258917828E-2</v>
      </c>
      <c r="N65" s="38">
        <v>1555000</v>
      </c>
      <c r="O65" s="38">
        <v>2322570.0738407867</v>
      </c>
      <c r="P65" s="39">
        <f t="shared" si="1"/>
        <v>1.5109298007336845E-2</v>
      </c>
      <c r="Q65" s="38">
        <v>835906.38365776115</v>
      </c>
      <c r="R65" s="77">
        <v>0.1403907007609293</v>
      </c>
      <c r="S65" s="38">
        <v>1555000</v>
      </c>
      <c r="T65" s="38">
        <v>2390906.3836577609</v>
      </c>
      <c r="U65" s="39">
        <f t="shared" si="2"/>
        <v>4.4976566283986413E-2</v>
      </c>
    </row>
    <row r="66" spans="1:21" x14ac:dyDescent="0.2">
      <c r="A66" s="43" t="s">
        <v>110</v>
      </c>
      <c r="B66" s="37">
        <v>929</v>
      </c>
      <c r="C66" s="44" t="s">
        <v>118</v>
      </c>
      <c r="D66" s="38">
        <v>1363000</v>
      </c>
      <c r="E66" s="38">
        <v>1829000</v>
      </c>
      <c r="F66" s="38">
        <v>3192000</v>
      </c>
      <c r="G66" s="38">
        <v>1328924.9999999998</v>
      </c>
      <c r="H66" s="77">
        <v>-2.5000000000000133E-2</v>
      </c>
      <c r="I66" s="38">
        <v>1829000</v>
      </c>
      <c r="J66" s="38">
        <v>3157925</v>
      </c>
      <c r="K66" s="39">
        <f t="shared" si="0"/>
        <v>-1.0675125313283207E-2</v>
      </c>
      <c r="L66" s="38">
        <v>1295701.8749999998</v>
      </c>
      <c r="M66" s="77">
        <v>-4.9375000000000169E-2</v>
      </c>
      <c r="N66" s="38">
        <v>1829000</v>
      </c>
      <c r="O66" s="38">
        <v>3124701.875</v>
      </c>
      <c r="P66" s="39">
        <f t="shared" si="1"/>
        <v>-2.1083372493734334E-2</v>
      </c>
      <c r="Q66" s="38">
        <v>1235924.6383795233</v>
      </c>
      <c r="R66" s="77">
        <v>-9.3232106838207374E-2</v>
      </c>
      <c r="S66" s="38">
        <v>1829000</v>
      </c>
      <c r="T66" s="38">
        <v>3064924.6383795235</v>
      </c>
      <c r="U66" s="39">
        <f t="shared" si="2"/>
        <v>-3.9810576948770826E-2</v>
      </c>
    </row>
    <row r="67" spans="1:21" x14ac:dyDescent="0.2">
      <c r="A67" s="43" t="s">
        <v>110</v>
      </c>
      <c r="B67" s="37">
        <v>807</v>
      </c>
      <c r="C67" s="44" t="s">
        <v>119</v>
      </c>
      <c r="D67" s="38">
        <v>610100</v>
      </c>
      <c r="E67" s="38">
        <v>211900</v>
      </c>
      <c r="F67" s="38">
        <v>822000</v>
      </c>
      <c r="G67" s="38">
        <v>625523.25043062971</v>
      </c>
      <c r="H67" s="77">
        <v>2.5279872857940866E-2</v>
      </c>
      <c r="I67" s="38">
        <v>211900</v>
      </c>
      <c r="J67" s="38">
        <v>837423.25043062971</v>
      </c>
      <c r="K67" s="39">
        <f t="shared" si="0"/>
        <v>1.8763078382761197E-2</v>
      </c>
      <c r="L67" s="38">
        <v>631978.37078782963</v>
      </c>
      <c r="M67" s="77">
        <v>3.5860302881215667E-2</v>
      </c>
      <c r="N67" s="38">
        <v>211900</v>
      </c>
      <c r="O67" s="38">
        <v>843878.37078782963</v>
      </c>
      <c r="P67" s="39">
        <f t="shared" si="1"/>
        <v>2.6616022856240422E-2</v>
      </c>
      <c r="Q67" s="38">
        <v>631978.37078782963</v>
      </c>
      <c r="R67" s="77">
        <v>3.5860302881215667E-2</v>
      </c>
      <c r="S67" s="38">
        <v>211900</v>
      </c>
      <c r="T67" s="38">
        <v>843878.37078782963</v>
      </c>
      <c r="U67" s="39">
        <f t="shared" si="2"/>
        <v>2.6616022856240422E-2</v>
      </c>
    </row>
    <row r="68" spans="1:21" x14ac:dyDescent="0.2">
      <c r="A68" s="43" t="s">
        <v>110</v>
      </c>
      <c r="B68" s="37">
        <v>393</v>
      </c>
      <c r="C68" s="44" t="s">
        <v>120</v>
      </c>
      <c r="D68" s="38">
        <v>487000</v>
      </c>
      <c r="E68" s="38">
        <v>2876000</v>
      </c>
      <c r="F68" s="38">
        <v>3363000</v>
      </c>
      <c r="G68" s="38">
        <v>499311.29808181722</v>
      </c>
      <c r="H68" s="77">
        <v>2.5279872857940866E-2</v>
      </c>
      <c r="I68" s="38">
        <v>2876000</v>
      </c>
      <c r="J68" s="38">
        <v>3375311.2980818171</v>
      </c>
      <c r="K68" s="39">
        <f t="shared" si="0"/>
        <v>3.6608082312866801E-3</v>
      </c>
      <c r="L68" s="38">
        <v>509968.11181509314</v>
      </c>
      <c r="M68" s="77">
        <v>4.716244725891805E-2</v>
      </c>
      <c r="N68" s="38">
        <v>2876000</v>
      </c>
      <c r="O68" s="38">
        <v>3385968.1118150931</v>
      </c>
      <c r="P68" s="39">
        <f t="shared" si="1"/>
        <v>6.8296496625313962E-3</v>
      </c>
      <c r="Q68" s="38">
        <v>630152.88967389124</v>
      </c>
      <c r="R68" s="77">
        <v>0.29394843875542342</v>
      </c>
      <c r="S68" s="38">
        <v>2876000</v>
      </c>
      <c r="T68" s="38">
        <v>3506152.8896738915</v>
      </c>
      <c r="U68" s="39">
        <f t="shared" si="2"/>
        <v>4.2567020420425657E-2</v>
      </c>
    </row>
    <row r="69" spans="1:21" x14ac:dyDescent="0.2">
      <c r="A69" s="43" t="s">
        <v>110</v>
      </c>
      <c r="B69" s="37">
        <v>808</v>
      </c>
      <c r="C69" s="44" t="s">
        <v>121</v>
      </c>
      <c r="D69" s="38">
        <v>670873</v>
      </c>
      <c r="E69" s="38">
        <v>149889</v>
      </c>
      <c r="F69" s="38">
        <v>820762</v>
      </c>
      <c r="G69" s="38">
        <v>687832.58414382534</v>
      </c>
      <c r="H69" s="77">
        <v>2.5279872857940866E-2</v>
      </c>
      <c r="I69" s="38">
        <v>149889</v>
      </c>
      <c r="J69" s="38">
        <v>837721.58414382534</v>
      </c>
      <c r="K69" s="39">
        <f t="shared" si="0"/>
        <v>2.0663218014266425E-2</v>
      </c>
      <c r="L69" s="38">
        <v>702513.01247993193</v>
      </c>
      <c r="M69" s="77">
        <v>4.7162447258917828E-2</v>
      </c>
      <c r="N69" s="38">
        <v>149889</v>
      </c>
      <c r="O69" s="38">
        <v>852402.01247993193</v>
      </c>
      <c r="P69" s="39">
        <f t="shared" si="1"/>
        <v>3.8549558190963923E-2</v>
      </c>
      <c r="Q69" s="38">
        <v>878847.44682333455</v>
      </c>
      <c r="R69" s="77">
        <v>0.31000568933812289</v>
      </c>
      <c r="S69" s="38">
        <v>149889</v>
      </c>
      <c r="T69" s="38">
        <v>1028736.4468233346</v>
      </c>
      <c r="U69" s="39">
        <f t="shared" si="2"/>
        <v>0.25339190511175536</v>
      </c>
    </row>
    <row r="70" spans="1:21" x14ac:dyDescent="0.2">
      <c r="A70" s="43" t="s">
        <v>110</v>
      </c>
      <c r="B70" s="37">
        <v>394</v>
      </c>
      <c r="C70" s="44" t="s">
        <v>122</v>
      </c>
      <c r="D70" s="38">
        <v>980022</v>
      </c>
      <c r="E70" s="38">
        <v>245000</v>
      </c>
      <c r="F70" s="38">
        <v>1225022</v>
      </c>
      <c r="G70" s="38">
        <v>1004796.831557985</v>
      </c>
      <c r="H70" s="77">
        <v>2.5279872857941088E-2</v>
      </c>
      <c r="I70" s="38">
        <v>245000</v>
      </c>
      <c r="J70" s="38">
        <v>1249796.8315579849</v>
      </c>
      <c r="K70" s="39">
        <f t="shared" si="0"/>
        <v>2.0223989085897991E-2</v>
      </c>
      <c r="L70" s="38">
        <v>1026242.2358875795</v>
      </c>
      <c r="M70" s="77">
        <v>4.7162447258918272E-2</v>
      </c>
      <c r="N70" s="38">
        <v>245000</v>
      </c>
      <c r="O70" s="38">
        <v>1271242.2358875796</v>
      </c>
      <c r="P70" s="39">
        <f t="shared" si="1"/>
        <v>3.7730127203902966E-2</v>
      </c>
      <c r="Q70" s="38">
        <v>1176716.8258901243</v>
      </c>
      <c r="R70" s="77">
        <v>0.20070450039909749</v>
      </c>
      <c r="S70" s="38">
        <v>245000</v>
      </c>
      <c r="T70" s="38">
        <v>1421716.8258901243</v>
      </c>
      <c r="U70" s="39">
        <f t="shared" si="2"/>
        <v>0.16056432120412883</v>
      </c>
    </row>
    <row r="71" spans="1:21" x14ac:dyDescent="0.2">
      <c r="A71" s="43" t="s">
        <v>123</v>
      </c>
      <c r="B71" s="37">
        <v>889</v>
      </c>
      <c r="C71" s="44" t="s">
        <v>124</v>
      </c>
      <c r="D71" s="38">
        <v>1225000</v>
      </c>
      <c r="E71" s="38">
        <v>1441000</v>
      </c>
      <c r="F71" s="38">
        <v>2666000</v>
      </c>
      <c r="G71" s="38">
        <v>1194375</v>
      </c>
      <c r="H71" s="77">
        <v>-2.5000000000000022E-2</v>
      </c>
      <c r="I71" s="38">
        <v>1441000</v>
      </c>
      <c r="J71" s="38">
        <v>2635375</v>
      </c>
      <c r="K71" s="39">
        <f t="shared" si="0"/>
        <v>-1.1487246811702925E-2</v>
      </c>
      <c r="L71" s="38">
        <v>1164515.625</v>
      </c>
      <c r="M71" s="77">
        <v>-4.9374999999999947E-2</v>
      </c>
      <c r="N71" s="38">
        <v>1441000</v>
      </c>
      <c r="O71" s="38">
        <v>2605515.625</v>
      </c>
      <c r="P71" s="39">
        <f t="shared" si="1"/>
        <v>-2.2687312453113277E-2</v>
      </c>
      <c r="Q71" s="38">
        <v>803213.24694025784</v>
      </c>
      <c r="R71" s="77">
        <v>-0.34431571678346296</v>
      </c>
      <c r="S71" s="38">
        <v>1441000</v>
      </c>
      <c r="T71" s="38">
        <v>2244213.246940258</v>
      </c>
      <c r="U71" s="39">
        <f t="shared" si="2"/>
        <v>-0.15820958479360167</v>
      </c>
    </row>
    <row r="72" spans="1:21" x14ac:dyDescent="0.2">
      <c r="A72" s="43" t="s">
        <v>123</v>
      </c>
      <c r="B72" s="37">
        <v>890</v>
      </c>
      <c r="C72" s="44" t="s">
        <v>125</v>
      </c>
      <c r="D72" s="38">
        <v>573000</v>
      </c>
      <c r="E72" s="38">
        <v>1000000</v>
      </c>
      <c r="F72" s="38">
        <v>1573000</v>
      </c>
      <c r="G72" s="38">
        <v>587485.36714760016</v>
      </c>
      <c r="H72" s="77">
        <v>2.5279872857940866E-2</v>
      </c>
      <c r="I72" s="38">
        <v>1000000</v>
      </c>
      <c r="J72" s="38">
        <v>1587485.3671476003</v>
      </c>
      <c r="K72" s="39">
        <f t="shared" si="0"/>
        <v>9.2087521599493183E-3</v>
      </c>
      <c r="L72" s="38">
        <v>600024.08227936015</v>
      </c>
      <c r="M72" s="77">
        <v>4.7162447258918272E-2</v>
      </c>
      <c r="N72" s="38">
        <v>1000000</v>
      </c>
      <c r="O72" s="38">
        <v>1600024.0822793602</v>
      </c>
      <c r="P72" s="39">
        <f t="shared" si="1"/>
        <v>1.7179963305378358E-2</v>
      </c>
      <c r="Q72" s="38">
        <v>606490.65742517787</v>
      </c>
      <c r="R72" s="77">
        <v>5.8447918717587921E-2</v>
      </c>
      <c r="S72" s="38">
        <v>1000000</v>
      </c>
      <c r="T72" s="38">
        <v>1606490.6574251777</v>
      </c>
      <c r="U72" s="39">
        <f t="shared" si="2"/>
        <v>2.1290945597697234E-2</v>
      </c>
    </row>
    <row r="73" spans="1:21" x14ac:dyDescent="0.2">
      <c r="A73" s="43" t="s">
        <v>123</v>
      </c>
      <c r="B73" s="37">
        <v>350</v>
      </c>
      <c r="C73" s="44" t="s">
        <v>126</v>
      </c>
      <c r="D73" s="38">
        <v>1115000</v>
      </c>
      <c r="E73" s="38">
        <v>684000</v>
      </c>
      <c r="F73" s="38">
        <v>1799000</v>
      </c>
      <c r="G73" s="38">
        <v>1143187.0582366041</v>
      </c>
      <c r="H73" s="77">
        <v>2.5279872857940866E-2</v>
      </c>
      <c r="I73" s="38">
        <v>684000</v>
      </c>
      <c r="J73" s="38">
        <v>1827187.0582366041</v>
      </c>
      <c r="K73" s="39">
        <f t="shared" si="0"/>
        <v>1.5668181343304107E-2</v>
      </c>
      <c r="L73" s="38">
        <v>1167586.1286936936</v>
      </c>
      <c r="M73" s="77">
        <v>4.716244725891805E-2</v>
      </c>
      <c r="N73" s="38">
        <v>684000</v>
      </c>
      <c r="O73" s="38">
        <v>1851586.1286936936</v>
      </c>
      <c r="P73" s="39">
        <f t="shared" si="1"/>
        <v>2.9230755249412758E-2</v>
      </c>
      <c r="Q73" s="38">
        <v>1476643.4719221811</v>
      </c>
      <c r="R73" s="77">
        <v>0.32434392100644049</v>
      </c>
      <c r="S73" s="38">
        <v>684000</v>
      </c>
      <c r="T73" s="38">
        <v>2160643.4719221811</v>
      </c>
      <c r="U73" s="39">
        <f t="shared" si="2"/>
        <v>0.20102472035696559</v>
      </c>
    </row>
    <row r="74" spans="1:21" x14ac:dyDescent="0.2">
      <c r="A74" s="43" t="s">
        <v>123</v>
      </c>
      <c r="B74" s="37">
        <v>351</v>
      </c>
      <c r="C74" s="44" t="s">
        <v>127</v>
      </c>
      <c r="D74" s="38">
        <v>679274</v>
      </c>
      <c r="E74" s="38">
        <v>50804</v>
      </c>
      <c r="F74" s="38">
        <v>730078</v>
      </c>
      <c r="G74" s="38">
        <v>696445.960355705</v>
      </c>
      <c r="H74" s="77">
        <v>2.5279872857941088E-2</v>
      </c>
      <c r="I74" s="38">
        <v>50804</v>
      </c>
      <c r="J74" s="38">
        <v>747249.960355705</v>
      </c>
      <c r="K74" s="39">
        <f t="shared" si="0"/>
        <v>2.3520720191137112E-2</v>
      </c>
      <c r="L74" s="38">
        <v>711310.22419935418</v>
      </c>
      <c r="M74" s="77">
        <v>4.7162447258917828E-2</v>
      </c>
      <c r="N74" s="38">
        <v>50804</v>
      </c>
      <c r="O74" s="38">
        <v>762114.22419935418</v>
      </c>
      <c r="P74" s="39">
        <f t="shared" si="1"/>
        <v>4.3880550022537566E-2</v>
      </c>
      <c r="Q74" s="38">
        <v>896783.23352066928</v>
      </c>
      <c r="R74" s="77">
        <v>0.32020838942852126</v>
      </c>
      <c r="S74" s="38">
        <v>50804</v>
      </c>
      <c r="T74" s="38">
        <v>947587.23352066928</v>
      </c>
      <c r="U74" s="39">
        <f t="shared" si="2"/>
        <v>0.2979260209466239</v>
      </c>
    </row>
    <row r="75" spans="1:21" x14ac:dyDescent="0.2">
      <c r="A75" s="43" t="s">
        <v>123</v>
      </c>
      <c r="B75" s="37">
        <v>895</v>
      </c>
      <c r="C75" s="44" t="s">
        <v>128</v>
      </c>
      <c r="D75" s="38">
        <v>1413000</v>
      </c>
      <c r="E75" s="38">
        <v>1469000</v>
      </c>
      <c r="F75" s="38">
        <v>2882000</v>
      </c>
      <c r="G75" s="38">
        <v>1448720.4603482708</v>
      </c>
      <c r="H75" s="77">
        <v>2.5279872857941088E-2</v>
      </c>
      <c r="I75" s="38">
        <v>1469000</v>
      </c>
      <c r="J75" s="38">
        <v>2917720.4603482708</v>
      </c>
      <c r="K75" s="39">
        <f t="shared" si="0"/>
        <v>1.2394330447005841E-2</v>
      </c>
      <c r="L75" s="38">
        <v>1479640.5379768515</v>
      </c>
      <c r="M75" s="77">
        <v>4.7162447258918272E-2</v>
      </c>
      <c r="N75" s="38">
        <v>1469000</v>
      </c>
      <c r="O75" s="38">
        <v>2948640.5379768517</v>
      </c>
      <c r="P75" s="39">
        <f t="shared" si="1"/>
        <v>2.3123018034993646E-2</v>
      </c>
      <c r="Q75" s="38">
        <v>1481000.5750395926</v>
      </c>
      <c r="R75" s="77">
        <v>4.8124964642316082E-2</v>
      </c>
      <c r="S75" s="38">
        <v>1469000</v>
      </c>
      <c r="T75" s="38">
        <v>2950000.5750395926</v>
      </c>
      <c r="U75" s="39">
        <f t="shared" si="2"/>
        <v>2.3594925412766334E-2</v>
      </c>
    </row>
    <row r="76" spans="1:21" x14ac:dyDescent="0.2">
      <c r="A76" s="43" t="s">
        <v>123</v>
      </c>
      <c r="B76" s="37">
        <v>896</v>
      </c>
      <c r="C76" s="44" t="s">
        <v>129</v>
      </c>
      <c r="D76" s="38">
        <v>1788788</v>
      </c>
      <c r="E76" s="38">
        <v>1265249</v>
      </c>
      <c r="F76" s="38">
        <v>3054037</v>
      </c>
      <c r="G76" s="38">
        <v>1744068.3</v>
      </c>
      <c r="H76" s="77">
        <v>-2.5000000000000022E-2</v>
      </c>
      <c r="I76" s="38">
        <v>1265249</v>
      </c>
      <c r="J76" s="38">
        <v>3009317.3</v>
      </c>
      <c r="K76" s="39">
        <f t="shared" si="0"/>
        <v>-1.4642815394836469E-2</v>
      </c>
      <c r="L76" s="38">
        <v>1700466.5925</v>
      </c>
      <c r="M76" s="77">
        <v>-4.9374999999999947E-2</v>
      </c>
      <c r="N76" s="38">
        <v>1265249</v>
      </c>
      <c r="O76" s="38">
        <v>2965715.5925000003</v>
      </c>
      <c r="P76" s="39">
        <f t="shared" si="1"/>
        <v>-2.8919560404801821E-2</v>
      </c>
      <c r="Q76" s="38">
        <v>1385863.3853611937</v>
      </c>
      <c r="R76" s="77">
        <v>-0.22525006576453233</v>
      </c>
      <c r="S76" s="38">
        <v>1265249</v>
      </c>
      <c r="T76" s="38">
        <v>2651112.3853611937</v>
      </c>
      <c r="U76" s="39">
        <f t="shared" si="2"/>
        <v>-0.13193180522659231</v>
      </c>
    </row>
    <row r="77" spans="1:21" x14ac:dyDescent="0.2">
      <c r="A77" s="43" t="s">
        <v>123</v>
      </c>
      <c r="B77" s="37">
        <v>909</v>
      </c>
      <c r="C77" s="44" t="s">
        <v>130</v>
      </c>
      <c r="D77" s="38">
        <v>1772909.39</v>
      </c>
      <c r="E77" s="38">
        <v>3128781</v>
      </c>
      <c r="F77" s="38">
        <v>4901690.3899999997</v>
      </c>
      <c r="G77" s="38">
        <v>1817728.3139678496</v>
      </c>
      <c r="H77" s="77">
        <v>2.5279872857941088E-2</v>
      </c>
      <c r="I77" s="38">
        <v>3128781</v>
      </c>
      <c r="J77" s="38">
        <v>4946509.3139678501</v>
      </c>
      <c r="K77" s="39">
        <f t="shared" si="0"/>
        <v>9.1435648525019144E-3</v>
      </c>
      <c r="L77" s="38">
        <v>1856524.1356007154</v>
      </c>
      <c r="M77" s="77">
        <v>4.716244725891805E-2</v>
      </c>
      <c r="N77" s="38">
        <v>3128781</v>
      </c>
      <c r="O77" s="38">
        <v>4985305.1356007159</v>
      </c>
      <c r="P77" s="39">
        <f t="shared" si="1"/>
        <v>1.7058349048585303E-2</v>
      </c>
      <c r="Q77" s="38">
        <v>1907829.5160373664</v>
      </c>
      <c r="R77" s="77">
        <v>7.6100970979326998E-2</v>
      </c>
      <c r="S77" s="38">
        <v>3128781</v>
      </c>
      <c r="T77" s="38">
        <v>5036610.5160373664</v>
      </c>
      <c r="U77" s="39">
        <f t="shared" si="2"/>
        <v>2.7525224015090576E-2</v>
      </c>
    </row>
    <row r="78" spans="1:21" x14ac:dyDescent="0.2">
      <c r="A78" s="43" t="s">
        <v>123</v>
      </c>
      <c r="B78" s="37">
        <v>876</v>
      </c>
      <c r="C78" s="44" t="s">
        <v>131</v>
      </c>
      <c r="D78" s="38">
        <v>640000</v>
      </c>
      <c r="E78" s="38">
        <v>47100</v>
      </c>
      <c r="F78" s="38">
        <v>687100</v>
      </c>
      <c r="G78" s="38">
        <v>624000.00000000012</v>
      </c>
      <c r="H78" s="77">
        <v>-2.49999999999998E-2</v>
      </c>
      <c r="I78" s="38">
        <v>47100</v>
      </c>
      <c r="J78" s="38">
        <v>671100.00000000012</v>
      </c>
      <c r="K78" s="39">
        <f t="shared" si="0"/>
        <v>-2.3286275651287852E-2</v>
      </c>
      <c r="L78" s="38">
        <v>608400.00000000012</v>
      </c>
      <c r="M78" s="77">
        <v>-4.9374999999999836E-2</v>
      </c>
      <c r="N78" s="38">
        <v>47100</v>
      </c>
      <c r="O78" s="38">
        <v>655500.00000000012</v>
      </c>
      <c r="P78" s="39">
        <f t="shared" si="1"/>
        <v>-4.5990394411293677E-2</v>
      </c>
      <c r="Q78" s="38">
        <v>605822.32971373899</v>
      </c>
      <c r="R78" s="77">
        <v>-5.3402609822282843E-2</v>
      </c>
      <c r="S78" s="38">
        <v>47100</v>
      </c>
      <c r="T78" s="38">
        <v>652922.32971373899</v>
      </c>
      <c r="U78" s="39">
        <f t="shared" si="2"/>
        <v>-4.974191571279437E-2</v>
      </c>
    </row>
    <row r="79" spans="1:21" x14ac:dyDescent="0.2">
      <c r="A79" s="43" t="s">
        <v>123</v>
      </c>
      <c r="B79" s="37">
        <v>340</v>
      </c>
      <c r="C79" s="44" t="s">
        <v>132</v>
      </c>
      <c r="D79" s="38">
        <v>745606.00000005821</v>
      </c>
      <c r="E79" s="38">
        <v>290000</v>
      </c>
      <c r="F79" s="38">
        <v>1035606.0000000582</v>
      </c>
      <c r="G79" s="38">
        <v>726965.85000005667</v>
      </c>
      <c r="H79" s="77">
        <v>-2.5000000000000133E-2</v>
      </c>
      <c r="I79" s="38">
        <v>290000</v>
      </c>
      <c r="J79" s="38">
        <v>1016965.8500000567</v>
      </c>
      <c r="K79" s="39">
        <f t="shared" si="0"/>
        <v>-1.7999268061406063E-2</v>
      </c>
      <c r="L79" s="38">
        <v>708791.70375005517</v>
      </c>
      <c r="M79" s="77">
        <v>-4.9375000000000169E-2</v>
      </c>
      <c r="N79" s="38">
        <v>290000</v>
      </c>
      <c r="O79" s="38">
        <v>998791.70375005517</v>
      </c>
      <c r="P79" s="39">
        <f t="shared" si="1"/>
        <v>-3.5548554421276982E-2</v>
      </c>
      <c r="Q79" s="38">
        <v>615973.62241404399</v>
      </c>
      <c r="R79" s="77">
        <v>-0.17386176826099053</v>
      </c>
      <c r="S79" s="38">
        <v>290000</v>
      </c>
      <c r="T79" s="38">
        <v>905973.62241404399</v>
      </c>
      <c r="U79" s="39">
        <f t="shared" si="2"/>
        <v>-0.12517538290238461</v>
      </c>
    </row>
    <row r="80" spans="1:21" x14ac:dyDescent="0.2">
      <c r="A80" s="43" t="s">
        <v>123</v>
      </c>
      <c r="B80" s="37">
        <v>888</v>
      </c>
      <c r="C80" s="44" t="s">
        <v>133</v>
      </c>
      <c r="D80" s="38">
        <v>4566000.0000000009</v>
      </c>
      <c r="E80" s="38">
        <v>1695000</v>
      </c>
      <c r="F80" s="38">
        <v>6261000.0000000009</v>
      </c>
      <c r="G80" s="38">
        <v>4681427.8994693588</v>
      </c>
      <c r="H80" s="77">
        <v>2.5279872857940866E-2</v>
      </c>
      <c r="I80" s="38">
        <v>1695000</v>
      </c>
      <c r="J80" s="38">
        <v>6376427.8994693588</v>
      </c>
      <c r="K80" s="39">
        <f t="shared" si="0"/>
        <v>1.8436016526011484E-2</v>
      </c>
      <c r="L80" s="38">
        <v>4781343.7341842204</v>
      </c>
      <c r="M80" s="77">
        <v>4.716244725891805E-2</v>
      </c>
      <c r="N80" s="38">
        <v>1695000</v>
      </c>
      <c r="O80" s="38">
        <v>6476343.7341842204</v>
      </c>
      <c r="P80" s="39">
        <f t="shared" si="1"/>
        <v>3.4394463214218095E-2</v>
      </c>
      <c r="Q80" s="38">
        <v>5037453.9023671495</v>
      </c>
      <c r="R80" s="77">
        <v>0.10325315426350157</v>
      </c>
      <c r="S80" s="38">
        <v>1695000</v>
      </c>
      <c r="T80" s="38">
        <v>6732453.9023671495</v>
      </c>
      <c r="U80" s="39">
        <f t="shared" si="2"/>
        <v>7.530009620941519E-2</v>
      </c>
    </row>
    <row r="81" spans="1:21" x14ac:dyDescent="0.2">
      <c r="A81" s="43" t="s">
        <v>123</v>
      </c>
      <c r="B81" s="37">
        <v>341</v>
      </c>
      <c r="C81" s="44" t="s">
        <v>134</v>
      </c>
      <c r="D81" s="38">
        <v>1710627.0000000002</v>
      </c>
      <c r="E81" s="38">
        <v>5683315</v>
      </c>
      <c r="F81" s="38">
        <v>7393942</v>
      </c>
      <c r="G81" s="38">
        <v>1753871.4330673609</v>
      </c>
      <c r="H81" s="77">
        <v>2.5279872857940866E-2</v>
      </c>
      <c r="I81" s="38">
        <v>5683315</v>
      </c>
      <c r="J81" s="38">
        <v>7437186.4330673609</v>
      </c>
      <c r="K81" s="39">
        <f t="shared" si="0"/>
        <v>5.8486302796750224E-3</v>
      </c>
      <c r="L81" s="38">
        <v>1791304.3556671811</v>
      </c>
      <c r="M81" s="77">
        <v>4.7162447258917828E-2</v>
      </c>
      <c r="N81" s="38">
        <v>5683315</v>
      </c>
      <c r="O81" s="38">
        <v>7474619.3556671813</v>
      </c>
      <c r="P81" s="39">
        <f t="shared" si="1"/>
        <v>1.0911277863307735E-2</v>
      </c>
      <c r="Q81" s="38">
        <v>2013030.8618788596</v>
      </c>
      <c r="R81" s="77">
        <v>0.17677954450552891</v>
      </c>
      <c r="S81" s="38">
        <v>5683315</v>
      </c>
      <c r="T81" s="38">
        <v>7696345.8618788598</v>
      </c>
      <c r="U81" s="39">
        <f t="shared" si="2"/>
        <v>4.0898868543851143E-2</v>
      </c>
    </row>
    <row r="82" spans="1:21" x14ac:dyDescent="0.2">
      <c r="A82" s="43" t="s">
        <v>123</v>
      </c>
      <c r="B82" s="37">
        <v>352</v>
      </c>
      <c r="C82" s="44" t="s">
        <v>135</v>
      </c>
      <c r="D82" s="38">
        <v>3286999.9999999995</v>
      </c>
      <c r="E82" s="38">
        <v>679999.99999999988</v>
      </c>
      <c r="F82" s="38">
        <v>3966999.9999999995</v>
      </c>
      <c r="G82" s="38">
        <v>3204824.9999999995</v>
      </c>
      <c r="H82" s="77">
        <v>-2.5000000000000022E-2</v>
      </c>
      <c r="I82" s="38">
        <v>679999.99999999988</v>
      </c>
      <c r="J82" s="38">
        <v>3884824.9999999995</v>
      </c>
      <c r="K82" s="39">
        <f t="shared" si="0"/>
        <v>-2.0714645828081676E-2</v>
      </c>
      <c r="L82" s="38">
        <v>3124704.3749999995</v>
      </c>
      <c r="M82" s="77">
        <v>-4.9375000000000058E-2</v>
      </c>
      <c r="N82" s="38">
        <v>679999.99999999988</v>
      </c>
      <c r="O82" s="38">
        <v>3804704.3749999995</v>
      </c>
      <c r="P82" s="39">
        <f t="shared" si="1"/>
        <v>-4.0911425510461313E-2</v>
      </c>
      <c r="Q82" s="38">
        <v>2586445.3419666225</v>
      </c>
      <c r="R82" s="77">
        <v>-0.21312888896664961</v>
      </c>
      <c r="S82" s="38">
        <v>679999.99999999988</v>
      </c>
      <c r="T82" s="38">
        <v>3266445.3419666225</v>
      </c>
      <c r="U82" s="39">
        <f t="shared" si="2"/>
        <v>-0.17659557802706757</v>
      </c>
    </row>
    <row r="83" spans="1:21" x14ac:dyDescent="0.2">
      <c r="A83" s="43" t="s">
        <v>123</v>
      </c>
      <c r="B83" s="37">
        <v>353</v>
      </c>
      <c r="C83" s="44" t="s">
        <v>136</v>
      </c>
      <c r="D83" s="38">
        <v>1367285</v>
      </c>
      <c r="E83" s="38">
        <v>1658430</v>
      </c>
      <c r="F83" s="38">
        <v>3025715</v>
      </c>
      <c r="G83" s="38">
        <v>1333102.875</v>
      </c>
      <c r="H83" s="77">
        <v>-2.5000000000000022E-2</v>
      </c>
      <c r="I83" s="38">
        <v>1658430</v>
      </c>
      <c r="J83" s="38">
        <v>2991532.875</v>
      </c>
      <c r="K83" s="39">
        <f t="shared" si="0"/>
        <v>-1.1297205784417898E-2</v>
      </c>
      <c r="L83" s="38">
        <v>1316272.755688919</v>
      </c>
      <c r="M83" s="77">
        <v>-3.7309152306271964E-2</v>
      </c>
      <c r="N83" s="38">
        <v>1658430</v>
      </c>
      <c r="O83" s="38">
        <v>2974702.7556889188</v>
      </c>
      <c r="P83" s="39">
        <f t="shared" si="1"/>
        <v>-1.6859566849845822E-2</v>
      </c>
      <c r="Q83" s="38">
        <v>1316272.755688919</v>
      </c>
      <c r="R83" s="77">
        <v>-3.7309152306271964E-2</v>
      </c>
      <c r="S83" s="38">
        <v>1658430</v>
      </c>
      <c r="T83" s="38">
        <v>2974702.7556889188</v>
      </c>
      <c r="U83" s="39">
        <f t="shared" si="2"/>
        <v>-1.6859566849845822E-2</v>
      </c>
    </row>
    <row r="84" spans="1:21" x14ac:dyDescent="0.2">
      <c r="A84" s="43" t="s">
        <v>123</v>
      </c>
      <c r="B84" s="37">
        <v>354</v>
      </c>
      <c r="C84" s="44" t="s">
        <v>137</v>
      </c>
      <c r="D84" s="38">
        <v>1213000</v>
      </c>
      <c r="E84" s="38">
        <v>0</v>
      </c>
      <c r="F84" s="38">
        <v>1213000</v>
      </c>
      <c r="G84" s="38">
        <v>1182675</v>
      </c>
      <c r="H84" s="77">
        <v>-2.5000000000000022E-2</v>
      </c>
      <c r="I84" s="38">
        <v>0</v>
      </c>
      <c r="J84" s="38">
        <v>1182675</v>
      </c>
      <c r="K84" s="39">
        <f t="shared" si="0"/>
        <v>-2.5000000000000001E-2</v>
      </c>
      <c r="L84" s="38">
        <v>1153108.1249999998</v>
      </c>
      <c r="M84" s="77">
        <v>-4.9375000000000169E-2</v>
      </c>
      <c r="N84" s="38">
        <v>0</v>
      </c>
      <c r="O84" s="38">
        <v>1153108.1249999998</v>
      </c>
      <c r="P84" s="39">
        <f t="shared" si="1"/>
        <v>-4.937500000000019E-2</v>
      </c>
      <c r="Q84" s="38">
        <v>1091261.3199379987</v>
      </c>
      <c r="R84" s="77">
        <v>-0.10036164885573073</v>
      </c>
      <c r="S84" s="38">
        <v>0</v>
      </c>
      <c r="T84" s="38">
        <v>1091261.3199379987</v>
      </c>
      <c r="U84" s="39">
        <f t="shared" si="2"/>
        <v>-0.10036164885573069</v>
      </c>
    </row>
    <row r="85" spans="1:21" x14ac:dyDescent="0.2">
      <c r="A85" s="43" t="s">
        <v>123</v>
      </c>
      <c r="B85" s="37">
        <v>355</v>
      </c>
      <c r="C85" s="44" t="s">
        <v>138</v>
      </c>
      <c r="D85" s="38">
        <v>869009</v>
      </c>
      <c r="E85" s="38">
        <v>1838224</v>
      </c>
      <c r="F85" s="38">
        <v>2707233</v>
      </c>
      <c r="G85" s="38">
        <v>890977.43703240622</v>
      </c>
      <c r="H85" s="77">
        <v>2.5279872857940644E-2</v>
      </c>
      <c r="I85" s="38">
        <v>1838224</v>
      </c>
      <c r="J85" s="38">
        <v>2729201.4370324062</v>
      </c>
      <c r="K85" s="39">
        <f t="shared" si="0"/>
        <v>8.1147197276356404E-3</v>
      </c>
      <c r="L85" s="38">
        <v>909993.59113002499</v>
      </c>
      <c r="M85" s="77">
        <v>4.7162447258917828E-2</v>
      </c>
      <c r="N85" s="38">
        <v>1838224</v>
      </c>
      <c r="O85" s="38">
        <v>2748217.5911300248</v>
      </c>
      <c r="P85" s="39">
        <f t="shared" si="1"/>
        <v>1.5138922704482678E-2</v>
      </c>
      <c r="Q85" s="38">
        <v>1080754.1377732595</v>
      </c>
      <c r="R85" s="77">
        <v>0.24366276732837</v>
      </c>
      <c r="S85" s="38">
        <v>1838224</v>
      </c>
      <c r="T85" s="38">
        <v>2918978.1377732595</v>
      </c>
      <c r="U85" s="39">
        <f t="shared" si="2"/>
        <v>7.8214596886658647E-2</v>
      </c>
    </row>
    <row r="86" spans="1:21" x14ac:dyDescent="0.2">
      <c r="A86" s="43" t="s">
        <v>123</v>
      </c>
      <c r="B86" s="37">
        <v>343</v>
      </c>
      <c r="C86" s="44" t="s">
        <v>139</v>
      </c>
      <c r="D86" s="38">
        <v>568000</v>
      </c>
      <c r="E86" s="38">
        <v>671000</v>
      </c>
      <c r="F86" s="38">
        <v>1239000</v>
      </c>
      <c r="G86" s="38">
        <v>582358.96778331045</v>
      </c>
      <c r="H86" s="77">
        <v>2.5279872857940866E-2</v>
      </c>
      <c r="I86" s="38">
        <v>671000</v>
      </c>
      <c r="J86" s="38">
        <v>1253358.9677833105</v>
      </c>
      <c r="K86" s="39">
        <f t="shared" si="0"/>
        <v>1.1589158824302221E-2</v>
      </c>
      <c r="L86" s="38">
        <v>594788.27004306542</v>
      </c>
      <c r="M86" s="77">
        <v>4.716244725891805E-2</v>
      </c>
      <c r="N86" s="38">
        <v>671000</v>
      </c>
      <c r="O86" s="38">
        <v>1265788.2700430653</v>
      </c>
      <c r="P86" s="39">
        <f t="shared" si="1"/>
        <v>2.1620879776485316E-2</v>
      </c>
      <c r="Q86" s="38">
        <v>1121286.2296471652</v>
      </c>
      <c r="R86" s="77">
        <v>0.9740954747309245</v>
      </c>
      <c r="S86" s="38">
        <v>671000</v>
      </c>
      <c r="T86" s="38">
        <v>1792286.2296471652</v>
      </c>
      <c r="U86" s="39">
        <f t="shared" si="2"/>
        <v>0.4465587002801979</v>
      </c>
    </row>
    <row r="87" spans="1:21" x14ac:dyDescent="0.2">
      <c r="A87" s="43" t="s">
        <v>123</v>
      </c>
      <c r="B87" s="37">
        <v>342</v>
      </c>
      <c r="C87" s="44" t="s">
        <v>140</v>
      </c>
      <c r="D87" s="38">
        <v>655000</v>
      </c>
      <c r="E87" s="38">
        <v>902000</v>
      </c>
      <c r="F87" s="38">
        <v>1557000</v>
      </c>
      <c r="G87" s="38">
        <v>671558.31672195136</v>
      </c>
      <c r="H87" s="77">
        <v>2.5279872857941088E-2</v>
      </c>
      <c r="I87" s="38">
        <v>902000</v>
      </c>
      <c r="J87" s="38">
        <v>1573558.3167219514</v>
      </c>
      <c r="K87" s="39">
        <f t="shared" si="0"/>
        <v>1.0634757046853793E-2</v>
      </c>
      <c r="L87" s="38">
        <v>685891.40295459132</v>
      </c>
      <c r="M87" s="77">
        <v>4.716244725891805E-2</v>
      </c>
      <c r="N87" s="38">
        <v>902000</v>
      </c>
      <c r="O87" s="38">
        <v>1587891.4029545914</v>
      </c>
      <c r="P87" s="39">
        <f t="shared" si="1"/>
        <v>1.9840335873212229E-2</v>
      </c>
      <c r="Q87" s="38">
        <v>774151.87685493845</v>
      </c>
      <c r="R87" s="77">
        <v>0.18191126237395183</v>
      </c>
      <c r="S87" s="38">
        <v>902000</v>
      </c>
      <c r="T87" s="38">
        <v>1676151.8768549385</v>
      </c>
      <c r="U87" s="39">
        <f t="shared" si="2"/>
        <v>7.6526574730210947E-2</v>
      </c>
    </row>
    <row r="88" spans="1:21" x14ac:dyDescent="0.2">
      <c r="A88" s="43" t="s">
        <v>123</v>
      </c>
      <c r="B88" s="37">
        <v>356</v>
      </c>
      <c r="C88" s="44" t="s">
        <v>141</v>
      </c>
      <c r="D88" s="38">
        <v>1373999.9999999998</v>
      </c>
      <c r="E88" s="38">
        <v>612000</v>
      </c>
      <c r="F88" s="38">
        <v>1985999.9999999998</v>
      </c>
      <c r="G88" s="38">
        <v>1339649.9999999998</v>
      </c>
      <c r="H88" s="77">
        <v>-2.5000000000000022E-2</v>
      </c>
      <c r="I88" s="38">
        <v>612000</v>
      </c>
      <c r="J88" s="38">
        <v>1951649.9999999998</v>
      </c>
      <c r="K88" s="39">
        <f t="shared" si="0"/>
        <v>-1.729607250755287E-2</v>
      </c>
      <c r="L88" s="38">
        <v>1306158.7499999998</v>
      </c>
      <c r="M88" s="77">
        <v>-4.9375000000000058E-2</v>
      </c>
      <c r="N88" s="38">
        <v>612000</v>
      </c>
      <c r="O88" s="38">
        <v>1918158.7499999998</v>
      </c>
      <c r="P88" s="39">
        <f t="shared" si="1"/>
        <v>-3.4159743202416923E-2</v>
      </c>
      <c r="Q88" s="38">
        <v>1209047.5019005754</v>
      </c>
      <c r="R88" s="77">
        <v>-0.12005276426450107</v>
      </c>
      <c r="S88" s="38">
        <v>612000</v>
      </c>
      <c r="T88" s="38">
        <v>1821047.5019005754</v>
      </c>
      <c r="U88" s="39">
        <f t="shared" si="2"/>
        <v>-8.3057652618038491E-2</v>
      </c>
    </row>
    <row r="89" spans="1:21" x14ac:dyDescent="0.2">
      <c r="A89" s="43" t="s">
        <v>123</v>
      </c>
      <c r="B89" s="37">
        <v>357</v>
      </c>
      <c r="C89" s="44" t="s">
        <v>142</v>
      </c>
      <c r="D89" s="38">
        <v>860430</v>
      </c>
      <c r="E89" s="38">
        <v>0</v>
      </c>
      <c r="F89" s="38">
        <v>860430</v>
      </c>
      <c r="G89" s="38">
        <v>882181.5610031581</v>
      </c>
      <c r="H89" s="77">
        <v>2.5279872857940866E-2</v>
      </c>
      <c r="I89" s="38">
        <v>0</v>
      </c>
      <c r="J89" s="38">
        <v>882181.5610031581</v>
      </c>
      <c r="K89" s="39">
        <f t="shared" si="0"/>
        <v>2.5279872857940915E-2</v>
      </c>
      <c r="L89" s="38">
        <v>901009.98449499079</v>
      </c>
      <c r="M89" s="77">
        <v>4.716244725891805E-2</v>
      </c>
      <c r="N89" s="38">
        <v>0</v>
      </c>
      <c r="O89" s="38">
        <v>901009.98449499079</v>
      </c>
      <c r="P89" s="39">
        <f t="shared" si="1"/>
        <v>4.7162447258917967E-2</v>
      </c>
      <c r="Q89" s="38">
        <v>1116284.4297424334</v>
      </c>
      <c r="R89" s="77">
        <v>0.29735647262698106</v>
      </c>
      <c r="S89" s="38">
        <v>0</v>
      </c>
      <c r="T89" s="38">
        <v>1116284.4297424334</v>
      </c>
      <c r="U89" s="39">
        <f t="shared" si="2"/>
        <v>0.29735647262698112</v>
      </c>
    </row>
    <row r="90" spans="1:21" x14ac:dyDescent="0.2">
      <c r="A90" s="43" t="s">
        <v>123</v>
      </c>
      <c r="B90" s="37">
        <v>358</v>
      </c>
      <c r="C90" s="44" t="s">
        <v>143</v>
      </c>
      <c r="D90" s="38">
        <v>1491000</v>
      </c>
      <c r="E90" s="38">
        <v>77000</v>
      </c>
      <c r="F90" s="38">
        <v>1568000</v>
      </c>
      <c r="G90" s="38">
        <v>1453725</v>
      </c>
      <c r="H90" s="77">
        <v>-2.5000000000000022E-2</v>
      </c>
      <c r="I90" s="38">
        <v>77000</v>
      </c>
      <c r="J90" s="38">
        <v>1530725</v>
      </c>
      <c r="K90" s="39">
        <f t="shared" si="0"/>
        <v>-2.3772321428571427E-2</v>
      </c>
      <c r="L90" s="38">
        <v>1417381.8749999998</v>
      </c>
      <c r="M90" s="77">
        <v>-4.9375000000000169E-2</v>
      </c>
      <c r="N90" s="38">
        <v>77000</v>
      </c>
      <c r="O90" s="38">
        <v>1494381.8749999998</v>
      </c>
      <c r="P90" s="39">
        <f t="shared" si="1"/>
        <v>-4.695033482142872E-2</v>
      </c>
      <c r="Q90" s="38">
        <v>1115094.1620504351</v>
      </c>
      <c r="R90" s="77">
        <v>-0.25211659151546939</v>
      </c>
      <c r="S90" s="38">
        <v>77000</v>
      </c>
      <c r="T90" s="38">
        <v>1192094.1620504351</v>
      </c>
      <c r="U90" s="39">
        <f t="shared" si="2"/>
        <v>-0.23973586603926333</v>
      </c>
    </row>
    <row r="91" spans="1:21" x14ac:dyDescent="0.2">
      <c r="A91" s="43" t="s">
        <v>123</v>
      </c>
      <c r="B91" s="37">
        <v>877</v>
      </c>
      <c r="C91" s="44" t="s">
        <v>144</v>
      </c>
      <c r="D91" s="38">
        <v>835101</v>
      </c>
      <c r="E91" s="38">
        <v>0</v>
      </c>
      <c r="F91" s="38">
        <v>835101</v>
      </c>
      <c r="G91" s="38">
        <v>856212.24710353941</v>
      </c>
      <c r="H91" s="77">
        <v>2.5279872857941088E-2</v>
      </c>
      <c r="I91" s="38">
        <v>0</v>
      </c>
      <c r="J91" s="38">
        <v>856212.24710353941</v>
      </c>
      <c r="K91" s="39">
        <f t="shared" ref="K91:K154" si="3">(J91-$F91)/$F91</f>
        <v>2.5279872857941029E-2</v>
      </c>
      <c r="L91" s="38">
        <v>874486.4068683699</v>
      </c>
      <c r="M91" s="77">
        <v>4.7162447258918272E-2</v>
      </c>
      <c r="N91" s="38">
        <v>0</v>
      </c>
      <c r="O91" s="38">
        <v>874486.4068683699</v>
      </c>
      <c r="P91" s="39">
        <f t="shared" ref="P91:P154" si="4">(O91-$F91)/$F91</f>
        <v>4.7162447258918265E-2</v>
      </c>
      <c r="Q91" s="38">
        <v>929892.29919971526</v>
      </c>
      <c r="R91" s="77">
        <v>0.11350878420659938</v>
      </c>
      <c r="S91" s="38">
        <v>0</v>
      </c>
      <c r="T91" s="38">
        <v>929892.29919971526</v>
      </c>
      <c r="U91" s="39">
        <f t="shared" ref="U91:U154" si="5">(T91-$F91)/$F91</f>
        <v>0.11350878420659927</v>
      </c>
    </row>
    <row r="92" spans="1:21" x14ac:dyDescent="0.2">
      <c r="A92" s="43" t="s">
        <v>123</v>
      </c>
      <c r="B92" s="37">
        <v>359</v>
      </c>
      <c r="C92" s="44" t="s">
        <v>145</v>
      </c>
      <c r="D92" s="38">
        <v>610000</v>
      </c>
      <c r="E92" s="38">
        <v>0</v>
      </c>
      <c r="F92" s="38">
        <v>610000</v>
      </c>
      <c r="G92" s="38">
        <v>625420.72244334396</v>
      </c>
      <c r="H92" s="77">
        <v>2.5279872857940866E-2</v>
      </c>
      <c r="I92" s="38">
        <v>0</v>
      </c>
      <c r="J92" s="38">
        <v>625420.72244334396</v>
      </c>
      <c r="K92" s="39">
        <f t="shared" si="3"/>
        <v>2.5279872857940911E-2</v>
      </c>
      <c r="L92" s="38">
        <v>638769.09282793989</v>
      </c>
      <c r="M92" s="77">
        <v>4.7162447258917828E-2</v>
      </c>
      <c r="N92" s="38">
        <v>0</v>
      </c>
      <c r="O92" s="38">
        <v>638769.09282793989</v>
      </c>
      <c r="P92" s="39">
        <f t="shared" si="4"/>
        <v>4.7162447258917863E-2</v>
      </c>
      <c r="Q92" s="38">
        <v>1421401.3764516015</v>
      </c>
      <c r="R92" s="77">
        <v>1.3301661909042646</v>
      </c>
      <c r="S92" s="38">
        <v>0</v>
      </c>
      <c r="T92" s="38">
        <v>1421401.3764516015</v>
      </c>
      <c r="U92" s="39">
        <f t="shared" si="5"/>
        <v>1.3301661909042648</v>
      </c>
    </row>
    <row r="93" spans="1:21" x14ac:dyDescent="0.2">
      <c r="A93" s="43" t="s">
        <v>123</v>
      </c>
      <c r="B93" s="37">
        <v>344</v>
      </c>
      <c r="C93" s="44" t="s">
        <v>146</v>
      </c>
      <c r="D93" s="38">
        <v>1281499.9999999998</v>
      </c>
      <c r="E93" s="38">
        <v>1041600.0000000001</v>
      </c>
      <c r="F93" s="38">
        <v>2323100</v>
      </c>
      <c r="G93" s="38">
        <v>1313896.1570674509</v>
      </c>
      <c r="H93" s="77">
        <v>2.5279872857940866E-2</v>
      </c>
      <c r="I93" s="38">
        <v>1041600.0000000001</v>
      </c>
      <c r="J93" s="38">
        <v>2355496.1570674512</v>
      </c>
      <c r="K93" s="39">
        <f t="shared" si="3"/>
        <v>1.3945227096315767E-2</v>
      </c>
      <c r="L93" s="38">
        <v>1341938.6761623032</v>
      </c>
      <c r="M93" s="77">
        <v>4.716244725891805E-2</v>
      </c>
      <c r="N93" s="38">
        <v>1041600.0000000001</v>
      </c>
      <c r="O93" s="38">
        <v>2383538.6761623034</v>
      </c>
      <c r="P93" s="39">
        <f t="shared" si="4"/>
        <v>2.6016390238174605E-2</v>
      </c>
      <c r="Q93" s="38">
        <v>1418979.5859152279</v>
      </c>
      <c r="R93" s="77">
        <v>0.1072802075031043</v>
      </c>
      <c r="S93" s="38">
        <v>1041600.0000000001</v>
      </c>
      <c r="T93" s="38">
        <v>2460579.5859152279</v>
      </c>
      <c r="U93" s="39">
        <f t="shared" si="5"/>
        <v>5.9179366327419346E-2</v>
      </c>
    </row>
    <row r="94" spans="1:21" x14ac:dyDescent="0.2">
      <c r="A94" s="43" t="s">
        <v>147</v>
      </c>
      <c r="B94" s="37">
        <v>301</v>
      </c>
      <c r="C94" s="44" t="s">
        <v>148</v>
      </c>
      <c r="D94" s="38">
        <v>1361300</v>
      </c>
      <c r="E94" s="38">
        <v>1156948.3500000001</v>
      </c>
      <c r="F94" s="38">
        <v>2518248.35</v>
      </c>
      <c r="G94" s="38">
        <v>1374351.7954239906</v>
      </c>
      <c r="H94" s="77">
        <v>9.587743645038227E-3</v>
      </c>
      <c r="I94" s="38">
        <v>1156948.3500000001</v>
      </c>
      <c r="J94" s="38">
        <v>2531300.1454239907</v>
      </c>
      <c r="K94" s="39">
        <f t="shared" si="3"/>
        <v>5.1828865187147173E-3</v>
      </c>
      <c r="L94" s="38">
        <v>1374351.7954239906</v>
      </c>
      <c r="M94" s="77">
        <v>9.587743645038227E-3</v>
      </c>
      <c r="N94" s="38">
        <v>1156948.3500000001</v>
      </c>
      <c r="O94" s="38">
        <v>2531300.1454239907</v>
      </c>
      <c r="P94" s="39">
        <f t="shared" si="4"/>
        <v>5.1828865187147173E-3</v>
      </c>
      <c r="Q94" s="38">
        <v>1374351.7954239906</v>
      </c>
      <c r="R94" s="77">
        <v>9.587743645038227E-3</v>
      </c>
      <c r="S94" s="38">
        <v>1156948.3500000001</v>
      </c>
      <c r="T94" s="38">
        <v>2531300.1454239907</v>
      </c>
      <c r="U94" s="39">
        <f t="shared" si="5"/>
        <v>5.1828865187147173E-3</v>
      </c>
    </row>
    <row r="95" spans="1:21" x14ac:dyDescent="0.2">
      <c r="A95" s="43" t="s">
        <v>147</v>
      </c>
      <c r="B95" s="37">
        <v>302</v>
      </c>
      <c r="C95" s="44" t="s">
        <v>149</v>
      </c>
      <c r="D95" s="38">
        <v>1585897</v>
      </c>
      <c r="E95" s="38">
        <v>463688</v>
      </c>
      <c r="F95" s="38">
        <v>2049585</v>
      </c>
      <c r="G95" s="38">
        <v>1625988.2745257898</v>
      </c>
      <c r="H95" s="77">
        <v>2.5279872857940866E-2</v>
      </c>
      <c r="I95" s="38">
        <v>463688</v>
      </c>
      <c r="J95" s="38">
        <v>2089676.2745257898</v>
      </c>
      <c r="K95" s="39">
        <f t="shared" si="3"/>
        <v>1.9560679125671672E-2</v>
      </c>
      <c r="L95" s="38">
        <v>1660691.7836205761</v>
      </c>
      <c r="M95" s="77">
        <v>4.7162447258917828E-2</v>
      </c>
      <c r="N95" s="38">
        <v>463688</v>
      </c>
      <c r="O95" s="38">
        <v>2124379.7836205764</v>
      </c>
      <c r="P95" s="39">
        <f t="shared" si="4"/>
        <v>3.6492647838746076E-2</v>
      </c>
      <c r="Q95" s="38">
        <v>1843897.4573709625</v>
      </c>
      <c r="R95" s="77">
        <v>0.16268424580597762</v>
      </c>
      <c r="S95" s="38">
        <v>463688</v>
      </c>
      <c r="T95" s="38">
        <v>2307585.4573709625</v>
      </c>
      <c r="U95" s="39">
        <f t="shared" si="5"/>
        <v>0.1258793645401203</v>
      </c>
    </row>
    <row r="96" spans="1:21" x14ac:dyDescent="0.2">
      <c r="A96" s="43" t="s">
        <v>147</v>
      </c>
      <c r="B96" s="37">
        <v>303</v>
      </c>
      <c r="C96" s="44" t="s">
        <v>150</v>
      </c>
      <c r="D96" s="38">
        <v>1110000</v>
      </c>
      <c r="E96" s="38">
        <v>868000</v>
      </c>
      <c r="F96" s="38">
        <v>1978000</v>
      </c>
      <c r="G96" s="38">
        <v>1138060.6588723145</v>
      </c>
      <c r="H96" s="77">
        <v>2.5279872857941088E-2</v>
      </c>
      <c r="I96" s="38">
        <v>868000</v>
      </c>
      <c r="J96" s="38">
        <v>2006060.6588723145</v>
      </c>
      <c r="K96" s="39">
        <f t="shared" si="3"/>
        <v>1.4186379611888017E-2</v>
      </c>
      <c r="L96" s="38">
        <v>1162350.3164573992</v>
      </c>
      <c r="M96" s="77">
        <v>4.7162447258918272E-2</v>
      </c>
      <c r="N96" s="38">
        <v>868000</v>
      </c>
      <c r="O96" s="38">
        <v>2030350.3164573992</v>
      </c>
      <c r="P96" s="39">
        <f t="shared" si="4"/>
        <v>2.6466287389989469E-2</v>
      </c>
      <c r="Q96" s="38">
        <v>1347123.7657840145</v>
      </c>
      <c r="R96" s="77">
        <v>0.21362501421983282</v>
      </c>
      <c r="S96" s="38">
        <v>868000</v>
      </c>
      <c r="T96" s="38">
        <v>2215123.7657840145</v>
      </c>
      <c r="U96" s="39">
        <f t="shared" si="5"/>
        <v>0.1198805691526868</v>
      </c>
    </row>
    <row r="97" spans="1:21" x14ac:dyDescent="0.2">
      <c r="A97" s="43" t="s">
        <v>147</v>
      </c>
      <c r="B97" s="37">
        <v>304</v>
      </c>
      <c r="C97" s="44" t="s">
        <v>151</v>
      </c>
      <c r="D97" s="38">
        <v>1524758</v>
      </c>
      <c r="E97" s="38">
        <v>804573</v>
      </c>
      <c r="F97" s="38">
        <v>2329331</v>
      </c>
      <c r="G97" s="38">
        <v>1563303.6883791282</v>
      </c>
      <c r="H97" s="77">
        <v>2.5279872857940866E-2</v>
      </c>
      <c r="I97" s="38">
        <v>804573</v>
      </c>
      <c r="J97" s="38">
        <v>2367876.6883791285</v>
      </c>
      <c r="K97" s="39">
        <f t="shared" si="3"/>
        <v>1.6547965222258435E-2</v>
      </c>
      <c r="L97" s="38">
        <v>1581075.1949704057</v>
      </c>
      <c r="M97" s="77">
        <v>3.6935169364847198E-2</v>
      </c>
      <c r="N97" s="38">
        <v>804573</v>
      </c>
      <c r="O97" s="38">
        <v>2385648.1949704057</v>
      </c>
      <c r="P97" s="39">
        <f t="shared" si="4"/>
        <v>2.4177411870792798E-2</v>
      </c>
      <c r="Q97" s="38">
        <v>1581075.1949704057</v>
      </c>
      <c r="R97" s="77">
        <v>3.6935169364847198E-2</v>
      </c>
      <c r="S97" s="38">
        <v>804573</v>
      </c>
      <c r="T97" s="38">
        <v>2385648.1949704057</v>
      </c>
      <c r="U97" s="39">
        <f t="shared" si="5"/>
        <v>2.4177411870792798E-2</v>
      </c>
    </row>
    <row r="98" spans="1:21" x14ac:dyDescent="0.2">
      <c r="A98" s="43" t="s">
        <v>147</v>
      </c>
      <c r="B98" s="37">
        <v>305</v>
      </c>
      <c r="C98" s="44" t="s">
        <v>152</v>
      </c>
      <c r="D98" s="38">
        <v>1976000</v>
      </c>
      <c r="E98" s="38">
        <v>0</v>
      </c>
      <c r="F98" s="38">
        <v>1976000</v>
      </c>
      <c r="G98" s="38">
        <v>1926600</v>
      </c>
      <c r="H98" s="77">
        <v>-2.5000000000000022E-2</v>
      </c>
      <c r="I98" s="38">
        <v>0</v>
      </c>
      <c r="J98" s="38">
        <v>1926600</v>
      </c>
      <c r="K98" s="39">
        <f t="shared" si="3"/>
        <v>-2.5000000000000001E-2</v>
      </c>
      <c r="L98" s="38">
        <v>1878434.9999999998</v>
      </c>
      <c r="M98" s="77">
        <v>-4.9375000000000169E-2</v>
      </c>
      <c r="N98" s="38">
        <v>0</v>
      </c>
      <c r="O98" s="38">
        <v>1878434.9999999998</v>
      </c>
      <c r="P98" s="39">
        <f t="shared" si="4"/>
        <v>-4.937500000000012E-2</v>
      </c>
      <c r="Q98" s="38">
        <v>1499768.0089023139</v>
      </c>
      <c r="R98" s="77">
        <v>-0.24100809266077228</v>
      </c>
      <c r="S98" s="38">
        <v>0</v>
      </c>
      <c r="T98" s="38">
        <v>1499768.0089023139</v>
      </c>
      <c r="U98" s="39">
        <f t="shared" si="5"/>
        <v>-0.24100809266077233</v>
      </c>
    </row>
    <row r="99" spans="1:21" x14ac:dyDescent="0.2">
      <c r="A99" s="43" t="s">
        <v>147</v>
      </c>
      <c r="B99" s="37">
        <v>306</v>
      </c>
      <c r="C99" s="44" t="s">
        <v>153</v>
      </c>
      <c r="D99" s="38">
        <v>3025466.2438972592</v>
      </c>
      <c r="E99" s="38">
        <v>3213000</v>
      </c>
      <c r="F99" s="38">
        <v>6238466.2438972592</v>
      </c>
      <c r="G99" s="38">
        <v>2949829.5877998276</v>
      </c>
      <c r="H99" s="77">
        <v>-2.5000000000000022E-2</v>
      </c>
      <c r="I99" s="38">
        <v>3213000</v>
      </c>
      <c r="J99" s="38">
        <v>6162829.5877998276</v>
      </c>
      <c r="K99" s="39">
        <f t="shared" si="3"/>
        <v>-1.2124239058185616E-2</v>
      </c>
      <c r="L99" s="38">
        <v>2876083.8481048318</v>
      </c>
      <c r="M99" s="77">
        <v>-4.9375000000000058E-2</v>
      </c>
      <c r="N99" s="38">
        <v>3213000</v>
      </c>
      <c r="O99" s="38">
        <v>6089083.8481048318</v>
      </c>
      <c r="P99" s="39">
        <f t="shared" si="4"/>
        <v>-2.3945372139916581E-2</v>
      </c>
      <c r="Q99" s="38">
        <v>1833269.0905336556</v>
      </c>
      <c r="R99" s="77">
        <v>-0.39405402581119953</v>
      </c>
      <c r="S99" s="38">
        <v>3213000</v>
      </c>
      <c r="T99" s="38">
        <v>5046269.0905336551</v>
      </c>
      <c r="U99" s="39">
        <f t="shared" si="5"/>
        <v>-0.19110420843101678</v>
      </c>
    </row>
    <row r="100" spans="1:21" x14ac:dyDescent="0.2">
      <c r="A100" s="43" t="s">
        <v>147</v>
      </c>
      <c r="B100" s="37">
        <v>307</v>
      </c>
      <c r="C100" s="44" t="s">
        <v>154</v>
      </c>
      <c r="D100" s="38">
        <v>2145999.9999999995</v>
      </c>
      <c r="E100" s="38">
        <v>1170000</v>
      </c>
      <c r="F100" s="38">
        <v>3315999.9999999995</v>
      </c>
      <c r="G100" s="38">
        <v>2092349.9999999995</v>
      </c>
      <c r="H100" s="77">
        <v>-2.5000000000000022E-2</v>
      </c>
      <c r="I100" s="38">
        <v>1170000</v>
      </c>
      <c r="J100" s="38">
        <v>3262349.9999999995</v>
      </c>
      <c r="K100" s="39">
        <f t="shared" si="3"/>
        <v>-1.6179131483715321E-2</v>
      </c>
      <c r="L100" s="38">
        <v>2040041.2499999998</v>
      </c>
      <c r="M100" s="77">
        <v>-4.9374999999999947E-2</v>
      </c>
      <c r="N100" s="38">
        <v>1170000</v>
      </c>
      <c r="O100" s="38">
        <v>3210041.25</v>
      </c>
      <c r="P100" s="39">
        <f t="shared" si="4"/>
        <v>-3.1953784680337619E-2</v>
      </c>
      <c r="Q100" s="38">
        <v>1718551.2831761735</v>
      </c>
      <c r="R100" s="77">
        <v>-0.19918393141837198</v>
      </c>
      <c r="S100" s="38">
        <v>1170000</v>
      </c>
      <c r="T100" s="38">
        <v>2888551.2831761735</v>
      </c>
      <c r="U100" s="39">
        <f t="shared" si="5"/>
        <v>-0.12890492063444697</v>
      </c>
    </row>
    <row r="101" spans="1:21" x14ac:dyDescent="0.2">
      <c r="A101" s="43" t="s">
        <v>147</v>
      </c>
      <c r="B101" s="37">
        <v>308</v>
      </c>
      <c r="C101" s="44" t="s">
        <v>155</v>
      </c>
      <c r="D101" s="38">
        <v>2101790</v>
      </c>
      <c r="E101" s="38">
        <v>912617.53142857132</v>
      </c>
      <c r="F101" s="38">
        <v>3014407.5314285713</v>
      </c>
      <c r="G101" s="38">
        <v>2049245.2500000002</v>
      </c>
      <c r="H101" s="77">
        <v>-2.4999999999999911E-2</v>
      </c>
      <c r="I101" s="38">
        <v>912617.53142857132</v>
      </c>
      <c r="J101" s="38">
        <v>2961862.7814285718</v>
      </c>
      <c r="K101" s="39">
        <f t="shared" si="3"/>
        <v>-1.7431203131017196E-2</v>
      </c>
      <c r="L101" s="38">
        <v>1998014.1187500006</v>
      </c>
      <c r="M101" s="77">
        <v>-4.9374999999999725E-2</v>
      </c>
      <c r="N101" s="38">
        <v>912617.53142857132</v>
      </c>
      <c r="O101" s="38">
        <v>2910631.6501785722</v>
      </c>
      <c r="P101" s="39">
        <f t="shared" si="4"/>
        <v>-3.4426626183758996E-2</v>
      </c>
      <c r="Q101" s="38">
        <v>1860686.2602346581</v>
      </c>
      <c r="R101" s="77">
        <v>-0.11471352502644971</v>
      </c>
      <c r="S101" s="38">
        <v>912617.53142857132</v>
      </c>
      <c r="T101" s="38">
        <v>2773303.7916632295</v>
      </c>
      <c r="U101" s="39">
        <f t="shared" si="5"/>
        <v>-7.9983790264443549E-2</v>
      </c>
    </row>
    <row r="102" spans="1:21" x14ac:dyDescent="0.2">
      <c r="A102" s="43" t="s">
        <v>147</v>
      </c>
      <c r="B102" s="37">
        <v>203</v>
      </c>
      <c r="C102" s="44" t="s">
        <v>156</v>
      </c>
      <c r="D102" s="38">
        <v>1307919.8488189231</v>
      </c>
      <c r="E102" s="38">
        <v>8249843.9207752682</v>
      </c>
      <c r="F102" s="38">
        <v>9557763.7695941906</v>
      </c>
      <c r="G102" s="38">
        <v>1340983.896305443</v>
      </c>
      <c r="H102" s="77">
        <v>2.5279872857941088E-2</v>
      </c>
      <c r="I102" s="38">
        <v>8249843.9207752682</v>
      </c>
      <c r="J102" s="38">
        <v>9590827.8170807119</v>
      </c>
      <c r="K102" s="39">
        <f t="shared" si="3"/>
        <v>3.4593915777356731E-3</v>
      </c>
      <c r="L102" s="38">
        <v>1369604.5497077378</v>
      </c>
      <c r="M102" s="77">
        <v>4.716244725891805E-2</v>
      </c>
      <c r="N102" s="38">
        <v>8249843.9207752682</v>
      </c>
      <c r="O102" s="38">
        <v>9619448.470483005</v>
      </c>
      <c r="P102" s="39">
        <f t="shared" si="4"/>
        <v>6.4538842323190676E-3</v>
      </c>
      <c r="Q102" s="38">
        <v>1569288.4453209017</v>
      </c>
      <c r="R102" s="77">
        <v>0.19983533145245835</v>
      </c>
      <c r="S102" s="38">
        <v>8249843.9207752682</v>
      </c>
      <c r="T102" s="38">
        <v>9819132.3660961706</v>
      </c>
      <c r="U102" s="39">
        <f t="shared" si="5"/>
        <v>2.734620804643274E-2</v>
      </c>
    </row>
    <row r="103" spans="1:21" x14ac:dyDescent="0.2">
      <c r="A103" s="43" t="s">
        <v>147</v>
      </c>
      <c r="B103" s="37">
        <v>310</v>
      </c>
      <c r="C103" s="44" t="s">
        <v>157</v>
      </c>
      <c r="D103" s="38">
        <v>1171695.0000000002</v>
      </c>
      <c r="E103" s="38">
        <v>0</v>
      </c>
      <c r="F103" s="38">
        <v>1171695.0000000002</v>
      </c>
      <c r="G103" s="38">
        <v>1177874.0109894939</v>
      </c>
      <c r="H103" s="77">
        <v>5.2735660641154425E-3</v>
      </c>
      <c r="I103" s="38">
        <v>0</v>
      </c>
      <c r="J103" s="38">
        <v>1177874.0109894939</v>
      </c>
      <c r="K103" s="39">
        <f t="shared" si="3"/>
        <v>5.2735660641153965E-3</v>
      </c>
      <c r="L103" s="38">
        <v>1177874.0109894939</v>
      </c>
      <c r="M103" s="77">
        <v>5.2735660641154425E-3</v>
      </c>
      <c r="N103" s="38">
        <v>0</v>
      </c>
      <c r="O103" s="38">
        <v>1177874.0109894939</v>
      </c>
      <c r="P103" s="39">
        <f t="shared" si="4"/>
        <v>5.2735660641153965E-3</v>
      </c>
      <c r="Q103" s="38">
        <v>1177874.0109894939</v>
      </c>
      <c r="R103" s="77">
        <v>5.2735660641154425E-3</v>
      </c>
      <c r="S103" s="38">
        <v>0</v>
      </c>
      <c r="T103" s="38">
        <v>1177874.0109894939</v>
      </c>
      <c r="U103" s="39">
        <f t="shared" si="5"/>
        <v>5.2735660641153965E-3</v>
      </c>
    </row>
    <row r="104" spans="1:21" x14ac:dyDescent="0.2">
      <c r="A104" s="43" t="s">
        <v>147</v>
      </c>
      <c r="B104" s="37">
        <v>311</v>
      </c>
      <c r="C104" s="44" t="s">
        <v>158</v>
      </c>
      <c r="D104" s="38">
        <v>1296505</v>
      </c>
      <c r="E104" s="38">
        <v>287490</v>
      </c>
      <c r="F104" s="38">
        <v>1583995</v>
      </c>
      <c r="G104" s="38">
        <v>1269735.739744161</v>
      </c>
      <c r="H104" s="77">
        <v>-2.0647247990435047E-2</v>
      </c>
      <c r="I104" s="38">
        <v>287490</v>
      </c>
      <c r="J104" s="38">
        <v>1557225.739744161</v>
      </c>
      <c r="K104" s="39">
        <f t="shared" si="3"/>
        <v>-1.6899838860500806E-2</v>
      </c>
      <c r="L104" s="38">
        <v>1269735.739744161</v>
      </c>
      <c r="M104" s="77">
        <v>-2.0647247990435047E-2</v>
      </c>
      <c r="N104" s="38">
        <v>287490</v>
      </c>
      <c r="O104" s="38">
        <v>1557225.739744161</v>
      </c>
      <c r="P104" s="39">
        <f t="shared" si="4"/>
        <v>-1.6899838860500806E-2</v>
      </c>
      <c r="Q104" s="38">
        <v>1269735.739744161</v>
      </c>
      <c r="R104" s="77">
        <v>-2.0647247990435047E-2</v>
      </c>
      <c r="S104" s="38">
        <v>287490</v>
      </c>
      <c r="T104" s="38">
        <v>1557225.739744161</v>
      </c>
      <c r="U104" s="39">
        <f t="shared" si="5"/>
        <v>-1.6899838860500806E-2</v>
      </c>
    </row>
    <row r="105" spans="1:21" x14ac:dyDescent="0.2">
      <c r="A105" s="43" t="s">
        <v>147</v>
      </c>
      <c r="B105" s="37">
        <v>312</v>
      </c>
      <c r="C105" s="44" t="s">
        <v>159</v>
      </c>
      <c r="D105" s="38">
        <v>1409000</v>
      </c>
      <c r="E105" s="38">
        <v>1323000</v>
      </c>
      <c r="F105" s="38">
        <v>2732000</v>
      </c>
      <c r="G105" s="38">
        <v>1444619.3408568385</v>
      </c>
      <c r="H105" s="77">
        <v>2.5279872857940644E-2</v>
      </c>
      <c r="I105" s="38">
        <v>1323000</v>
      </c>
      <c r="J105" s="38">
        <v>2767619.3408568385</v>
      </c>
      <c r="K105" s="39">
        <f t="shared" si="3"/>
        <v>1.3037826082298136E-2</v>
      </c>
      <c r="L105" s="38">
        <v>1475451.8881878152</v>
      </c>
      <c r="M105" s="77">
        <v>4.7162447258917828E-2</v>
      </c>
      <c r="N105" s="38">
        <v>1323000</v>
      </c>
      <c r="O105" s="38">
        <v>2798451.8881878154</v>
      </c>
      <c r="P105" s="39">
        <f t="shared" si="4"/>
        <v>2.4323531547516632E-2</v>
      </c>
      <c r="Q105" s="38">
        <v>1630329.8667290779</v>
      </c>
      <c r="R105" s="77">
        <v>0.1570829430298637</v>
      </c>
      <c r="S105" s="38">
        <v>1323000</v>
      </c>
      <c r="T105" s="38">
        <v>2953329.8667290779</v>
      </c>
      <c r="U105" s="39">
        <f t="shared" si="5"/>
        <v>8.1013860442561453E-2</v>
      </c>
    </row>
    <row r="106" spans="1:21" x14ac:dyDescent="0.2">
      <c r="A106" s="43" t="s">
        <v>147</v>
      </c>
      <c r="B106" s="37">
        <v>313</v>
      </c>
      <c r="C106" s="44" t="s">
        <v>160</v>
      </c>
      <c r="D106" s="38">
        <v>1297000</v>
      </c>
      <c r="E106" s="38">
        <v>0</v>
      </c>
      <c r="F106" s="38">
        <v>1297000</v>
      </c>
      <c r="G106" s="38">
        <v>1329787.9950967494</v>
      </c>
      <c r="H106" s="77">
        <v>2.5279872857940866E-2</v>
      </c>
      <c r="I106" s="38">
        <v>0</v>
      </c>
      <c r="J106" s="38">
        <v>1329787.9950967494</v>
      </c>
      <c r="K106" s="39">
        <f t="shared" si="3"/>
        <v>2.5279872857940935E-2</v>
      </c>
      <c r="L106" s="38">
        <v>1358169.6940948169</v>
      </c>
      <c r="M106" s="77">
        <v>4.7162447258918272E-2</v>
      </c>
      <c r="N106" s="38">
        <v>0</v>
      </c>
      <c r="O106" s="38">
        <v>1358169.6940948169</v>
      </c>
      <c r="P106" s="39">
        <f t="shared" si="4"/>
        <v>4.7162447258918209E-2</v>
      </c>
      <c r="Q106" s="38">
        <v>1374379.8395685838</v>
      </c>
      <c r="R106" s="77">
        <v>5.9660631895592786E-2</v>
      </c>
      <c r="S106" s="38">
        <v>0</v>
      </c>
      <c r="T106" s="38">
        <v>1374379.8395685838</v>
      </c>
      <c r="U106" s="39">
        <f t="shared" si="5"/>
        <v>5.9660631895592724E-2</v>
      </c>
    </row>
    <row r="107" spans="1:21" x14ac:dyDescent="0.2">
      <c r="A107" s="43" t="s">
        <v>147</v>
      </c>
      <c r="B107" s="37">
        <v>314</v>
      </c>
      <c r="C107" s="44" t="s">
        <v>161</v>
      </c>
      <c r="D107" s="38">
        <v>751700</v>
      </c>
      <c r="E107" s="38">
        <v>305000</v>
      </c>
      <c r="F107" s="38">
        <v>1056700</v>
      </c>
      <c r="G107" s="38">
        <v>768081.32153154211</v>
      </c>
      <c r="H107" s="77">
        <v>2.1792366012427955E-2</v>
      </c>
      <c r="I107" s="38">
        <v>305000</v>
      </c>
      <c r="J107" s="38">
        <v>1073081.3215315421</v>
      </c>
      <c r="K107" s="39">
        <f t="shared" si="3"/>
        <v>1.5502338915058306E-2</v>
      </c>
      <c r="L107" s="38">
        <v>768081.32153154211</v>
      </c>
      <c r="M107" s="77">
        <v>2.1792366012427955E-2</v>
      </c>
      <c r="N107" s="38">
        <v>305000</v>
      </c>
      <c r="O107" s="38">
        <v>1073081.3215315421</v>
      </c>
      <c r="P107" s="39">
        <f t="shared" si="4"/>
        <v>1.5502338915058306E-2</v>
      </c>
      <c r="Q107" s="38">
        <v>768081.32153154211</v>
      </c>
      <c r="R107" s="77">
        <v>2.1792366012427955E-2</v>
      </c>
      <c r="S107" s="38">
        <v>305000</v>
      </c>
      <c r="T107" s="38">
        <v>1073081.3215315421</v>
      </c>
      <c r="U107" s="39">
        <f t="shared" si="5"/>
        <v>1.5502338915058306E-2</v>
      </c>
    </row>
    <row r="108" spans="1:21" x14ac:dyDescent="0.2">
      <c r="A108" s="43" t="s">
        <v>147</v>
      </c>
      <c r="B108" s="37">
        <v>315</v>
      </c>
      <c r="C108" s="44" t="s">
        <v>162</v>
      </c>
      <c r="D108" s="38">
        <v>791600.00000000012</v>
      </c>
      <c r="E108" s="38">
        <v>207240</v>
      </c>
      <c r="F108" s="38">
        <v>998840.00000000012</v>
      </c>
      <c r="G108" s="38">
        <v>811611.54735434614</v>
      </c>
      <c r="H108" s="77">
        <v>2.5279872857940866E-2</v>
      </c>
      <c r="I108" s="38">
        <v>207240</v>
      </c>
      <c r="J108" s="38">
        <v>1018851.5473543461</v>
      </c>
      <c r="K108" s="39">
        <f t="shared" si="3"/>
        <v>2.0034787708087403E-2</v>
      </c>
      <c r="L108" s="38">
        <v>828933.79325015971</v>
      </c>
      <c r="M108" s="77">
        <v>4.716244725891805E-2</v>
      </c>
      <c r="N108" s="38">
        <v>207240</v>
      </c>
      <c r="O108" s="38">
        <v>1036173.7932501597</v>
      </c>
      <c r="P108" s="39">
        <f t="shared" si="4"/>
        <v>3.7377150745023818E-2</v>
      </c>
      <c r="Q108" s="38">
        <v>907358.41024815582</v>
      </c>
      <c r="R108" s="77">
        <v>0.14623346418412786</v>
      </c>
      <c r="S108" s="38">
        <v>207240</v>
      </c>
      <c r="T108" s="38">
        <v>1114598.4102481557</v>
      </c>
      <c r="U108" s="39">
        <f t="shared" si="5"/>
        <v>0.11589284594945695</v>
      </c>
    </row>
    <row r="109" spans="1:21" x14ac:dyDescent="0.2">
      <c r="A109" s="43" t="s">
        <v>147</v>
      </c>
      <c r="B109" s="37">
        <v>317</v>
      </c>
      <c r="C109" s="44" t="s">
        <v>163</v>
      </c>
      <c r="D109" s="38">
        <v>2065970</v>
      </c>
      <c r="E109" s="38">
        <v>5639000</v>
      </c>
      <c r="F109" s="38">
        <v>7704970</v>
      </c>
      <c r="G109" s="38">
        <v>2014320.7499999998</v>
      </c>
      <c r="H109" s="77">
        <v>-2.5000000000000133E-2</v>
      </c>
      <c r="I109" s="38">
        <v>5639000</v>
      </c>
      <c r="J109" s="38">
        <v>7653320.75</v>
      </c>
      <c r="K109" s="39">
        <f t="shared" si="3"/>
        <v>-6.7033680857939747E-3</v>
      </c>
      <c r="L109" s="38">
        <v>1963962.7312499997</v>
      </c>
      <c r="M109" s="77">
        <v>-4.9375000000000169E-2</v>
      </c>
      <c r="N109" s="38">
        <v>5639000</v>
      </c>
      <c r="O109" s="38">
        <v>7602962.7312499993</v>
      </c>
      <c r="P109" s="39">
        <f t="shared" si="4"/>
        <v>-1.3239151969443197E-2</v>
      </c>
      <c r="Q109" s="38">
        <v>1653303.6357022219</v>
      </c>
      <c r="R109" s="77">
        <v>-0.19974460630976154</v>
      </c>
      <c r="S109" s="38">
        <v>5639000</v>
      </c>
      <c r="T109" s="38">
        <v>7292303.6357022217</v>
      </c>
      <c r="U109" s="39">
        <f t="shared" si="5"/>
        <v>-5.3558464769853528E-2</v>
      </c>
    </row>
    <row r="110" spans="1:21" x14ac:dyDescent="0.2">
      <c r="A110" s="43" t="s">
        <v>147</v>
      </c>
      <c r="B110" s="37">
        <v>318</v>
      </c>
      <c r="C110" s="44" t="s">
        <v>164</v>
      </c>
      <c r="D110" s="38">
        <v>727000</v>
      </c>
      <c r="E110" s="38">
        <v>134000</v>
      </c>
      <c r="F110" s="38">
        <v>861000</v>
      </c>
      <c r="G110" s="38">
        <v>745378.4675677229</v>
      </c>
      <c r="H110" s="77">
        <v>2.5279872857940644E-2</v>
      </c>
      <c r="I110" s="38">
        <v>134000</v>
      </c>
      <c r="J110" s="38">
        <v>879378.4675677229</v>
      </c>
      <c r="K110" s="39">
        <f t="shared" si="3"/>
        <v>2.1345490787134606E-2</v>
      </c>
      <c r="L110" s="38">
        <v>761287.09915723326</v>
      </c>
      <c r="M110" s="77">
        <v>4.7162447258917828E-2</v>
      </c>
      <c r="N110" s="38">
        <v>134000</v>
      </c>
      <c r="O110" s="38">
        <v>895287.09915723326</v>
      </c>
      <c r="P110" s="39">
        <f t="shared" si="4"/>
        <v>3.9822414816763366E-2</v>
      </c>
      <c r="Q110" s="38">
        <v>877905.53213621827</v>
      </c>
      <c r="R110" s="77">
        <v>0.20757294654225356</v>
      </c>
      <c r="S110" s="38">
        <v>134000</v>
      </c>
      <c r="T110" s="38">
        <v>1011905.5321362183</v>
      </c>
      <c r="U110" s="39">
        <f t="shared" si="5"/>
        <v>0.17526774928712924</v>
      </c>
    </row>
    <row r="111" spans="1:21" x14ac:dyDescent="0.2">
      <c r="A111" s="43" t="s">
        <v>147</v>
      </c>
      <c r="B111" s="37">
        <v>319</v>
      </c>
      <c r="C111" s="44" t="s">
        <v>165</v>
      </c>
      <c r="D111" s="38">
        <v>1132000</v>
      </c>
      <c r="E111" s="38">
        <v>636000</v>
      </c>
      <c r="F111" s="38">
        <v>1768000</v>
      </c>
      <c r="G111" s="38">
        <v>1136176.8657462443</v>
      </c>
      <c r="H111" s="77">
        <v>3.6898107298977134E-3</v>
      </c>
      <c r="I111" s="38">
        <v>636000</v>
      </c>
      <c r="J111" s="38">
        <v>1772176.8657462443</v>
      </c>
      <c r="K111" s="39">
        <f t="shared" si="3"/>
        <v>2.3624806257038023E-3</v>
      </c>
      <c r="L111" s="38">
        <v>1136176.8657462443</v>
      </c>
      <c r="M111" s="77">
        <v>3.6898107298977134E-3</v>
      </c>
      <c r="N111" s="38">
        <v>636000</v>
      </c>
      <c r="O111" s="38">
        <v>1772176.8657462443</v>
      </c>
      <c r="P111" s="39">
        <f t="shared" si="4"/>
        <v>2.3624806257038023E-3</v>
      </c>
      <c r="Q111" s="38">
        <v>1136176.8657462443</v>
      </c>
      <c r="R111" s="77">
        <v>3.6898107298977134E-3</v>
      </c>
      <c r="S111" s="38">
        <v>636000</v>
      </c>
      <c r="T111" s="38">
        <v>1772176.8657462443</v>
      </c>
      <c r="U111" s="39">
        <f t="shared" si="5"/>
        <v>2.3624806257038023E-3</v>
      </c>
    </row>
    <row r="112" spans="1:21" x14ac:dyDescent="0.2">
      <c r="A112" s="43" t="s">
        <v>147</v>
      </c>
      <c r="B112" s="37">
        <v>320</v>
      </c>
      <c r="C112" s="44" t="s">
        <v>166</v>
      </c>
      <c r="D112" s="38">
        <v>1584920.6063300001</v>
      </c>
      <c r="E112" s="38">
        <v>0</v>
      </c>
      <c r="F112" s="38">
        <v>1584920.6063300001</v>
      </c>
      <c r="G112" s="38">
        <v>1545297.5911717501</v>
      </c>
      <c r="H112" s="77">
        <v>-2.5000000000000022E-2</v>
      </c>
      <c r="I112" s="38">
        <v>0</v>
      </c>
      <c r="J112" s="38">
        <v>1545297.5911717501</v>
      </c>
      <c r="K112" s="39">
        <f t="shared" si="3"/>
        <v>-2.4999999999999998E-2</v>
      </c>
      <c r="L112" s="38">
        <v>1506665.1513924564</v>
      </c>
      <c r="M112" s="77">
        <v>-4.9374999999999947E-2</v>
      </c>
      <c r="N112" s="38">
        <v>0</v>
      </c>
      <c r="O112" s="38">
        <v>1506665.1513924564</v>
      </c>
      <c r="P112" s="39">
        <f t="shared" si="4"/>
        <v>-4.9374999999999981E-2</v>
      </c>
      <c r="Q112" s="38">
        <v>1384491.0343245554</v>
      </c>
      <c r="R112" s="77">
        <v>-0.12646032312593503</v>
      </c>
      <c r="S112" s="38">
        <v>0</v>
      </c>
      <c r="T112" s="38">
        <v>1384491.0343245554</v>
      </c>
      <c r="U112" s="39">
        <f t="shared" si="5"/>
        <v>-0.12646032312593503</v>
      </c>
    </row>
    <row r="113" spans="1:21" x14ac:dyDescent="0.2">
      <c r="A113" s="43" t="s">
        <v>167</v>
      </c>
      <c r="B113" s="37">
        <v>867</v>
      </c>
      <c r="C113" s="44" t="s">
        <v>168</v>
      </c>
      <c r="D113" s="38">
        <v>648880</v>
      </c>
      <c r="E113" s="38">
        <v>405680</v>
      </c>
      <c r="F113" s="38">
        <v>1054560</v>
      </c>
      <c r="G113" s="38">
        <v>632658</v>
      </c>
      <c r="H113" s="77">
        <v>-2.5000000000000022E-2</v>
      </c>
      <c r="I113" s="38">
        <v>405680</v>
      </c>
      <c r="J113" s="38">
        <v>1038338</v>
      </c>
      <c r="K113" s="39">
        <f t="shared" si="3"/>
        <v>-1.538271885905022E-2</v>
      </c>
      <c r="L113" s="38">
        <v>616841.55000000005</v>
      </c>
      <c r="M113" s="77">
        <v>-4.9374999999999947E-2</v>
      </c>
      <c r="N113" s="38">
        <v>405680</v>
      </c>
      <c r="O113" s="38">
        <v>1022521.55</v>
      </c>
      <c r="P113" s="39">
        <f t="shared" si="4"/>
        <v>-3.0380869746624139E-2</v>
      </c>
      <c r="Q113" s="38">
        <v>563994.88783108233</v>
      </c>
      <c r="R113" s="77">
        <v>-0.13081788954647644</v>
      </c>
      <c r="S113" s="38">
        <v>405680</v>
      </c>
      <c r="T113" s="38">
        <v>969674.88783108233</v>
      </c>
      <c r="U113" s="39">
        <f t="shared" si="5"/>
        <v>-8.0493392665109298E-2</v>
      </c>
    </row>
    <row r="114" spans="1:21" x14ac:dyDescent="0.2">
      <c r="A114" s="43" t="s">
        <v>167</v>
      </c>
      <c r="B114" s="37">
        <v>846</v>
      </c>
      <c r="C114" s="44" t="s">
        <v>169</v>
      </c>
      <c r="D114" s="38">
        <v>2085999.9999999998</v>
      </c>
      <c r="E114" s="38">
        <v>648000</v>
      </c>
      <c r="F114" s="38">
        <v>2734000</v>
      </c>
      <c r="G114" s="38">
        <v>2033849.9999999995</v>
      </c>
      <c r="H114" s="77">
        <v>-2.5000000000000133E-2</v>
      </c>
      <c r="I114" s="38">
        <v>648000</v>
      </c>
      <c r="J114" s="38">
        <v>2681849.9999999995</v>
      </c>
      <c r="K114" s="39">
        <f t="shared" si="3"/>
        <v>-1.9074615947330089E-2</v>
      </c>
      <c r="L114" s="38">
        <v>1983003.7499999995</v>
      </c>
      <c r="M114" s="77">
        <v>-4.9375000000000169E-2</v>
      </c>
      <c r="N114" s="38">
        <v>648000</v>
      </c>
      <c r="O114" s="38">
        <v>2631003.7499999995</v>
      </c>
      <c r="P114" s="39">
        <f t="shared" si="4"/>
        <v>-3.7672366495976758E-2</v>
      </c>
      <c r="Q114" s="38">
        <v>963892.90858670115</v>
      </c>
      <c r="R114" s="77">
        <v>-0.53792286261423716</v>
      </c>
      <c r="S114" s="38">
        <v>648000</v>
      </c>
      <c r="T114" s="38">
        <v>1611892.9085867011</v>
      </c>
      <c r="U114" s="39">
        <f t="shared" si="5"/>
        <v>-0.41042688054619564</v>
      </c>
    </row>
    <row r="115" spans="1:21" x14ac:dyDescent="0.2">
      <c r="A115" s="43" t="s">
        <v>167</v>
      </c>
      <c r="B115" s="37">
        <v>825</v>
      </c>
      <c r="C115" s="44" t="s">
        <v>170</v>
      </c>
      <c r="D115" s="38">
        <v>2853000.0000000005</v>
      </c>
      <c r="E115" s="38">
        <v>4654000</v>
      </c>
      <c r="F115" s="38">
        <v>7507000</v>
      </c>
      <c r="G115" s="38">
        <v>2781675.0000000005</v>
      </c>
      <c r="H115" s="77">
        <v>-2.5000000000000022E-2</v>
      </c>
      <c r="I115" s="38">
        <v>4654000</v>
      </c>
      <c r="J115" s="38">
        <v>7435675</v>
      </c>
      <c r="K115" s="39">
        <f t="shared" si="3"/>
        <v>-9.5011322765418942E-3</v>
      </c>
      <c r="L115" s="38">
        <v>2712133.1250000005</v>
      </c>
      <c r="M115" s="77">
        <v>-4.9374999999999947E-2</v>
      </c>
      <c r="N115" s="38">
        <v>4654000</v>
      </c>
      <c r="O115" s="38">
        <v>7366133.125</v>
      </c>
      <c r="P115" s="39">
        <f t="shared" si="4"/>
        <v>-1.8764736246170241E-2</v>
      </c>
      <c r="Q115" s="38">
        <v>2431946.7752524191</v>
      </c>
      <c r="R115" s="77">
        <v>-0.14758262346567874</v>
      </c>
      <c r="S115" s="38">
        <v>4654000</v>
      </c>
      <c r="T115" s="38">
        <v>7085946.7752524186</v>
      </c>
      <c r="U115" s="39">
        <f t="shared" si="5"/>
        <v>-5.6088081090659575E-2</v>
      </c>
    </row>
    <row r="116" spans="1:21" x14ac:dyDescent="0.2">
      <c r="A116" s="43" t="s">
        <v>167</v>
      </c>
      <c r="B116" s="37">
        <v>845</v>
      </c>
      <c r="C116" s="44" t="s">
        <v>171</v>
      </c>
      <c r="D116" s="38">
        <v>1902100</v>
      </c>
      <c r="E116" s="38">
        <v>6155000</v>
      </c>
      <c r="F116" s="38">
        <v>8057100</v>
      </c>
      <c r="G116" s="38">
        <v>1950184.8461630899</v>
      </c>
      <c r="H116" s="77">
        <v>2.5279872857941088E-2</v>
      </c>
      <c r="I116" s="38">
        <v>6155000</v>
      </c>
      <c r="J116" s="38">
        <v>8105184.8461630903</v>
      </c>
      <c r="K116" s="39">
        <f t="shared" si="3"/>
        <v>5.9680091053965221E-3</v>
      </c>
      <c r="L116" s="38">
        <v>1978463.7795000675</v>
      </c>
      <c r="M116" s="77">
        <v>4.0147089795524726E-2</v>
      </c>
      <c r="N116" s="38">
        <v>6155000</v>
      </c>
      <c r="O116" s="38">
        <v>8133463.7795000672</v>
      </c>
      <c r="P116" s="39">
        <f t="shared" si="4"/>
        <v>9.4778244653867059E-3</v>
      </c>
      <c r="Q116" s="38">
        <v>1978463.7795000675</v>
      </c>
      <c r="R116" s="77">
        <v>4.0147089795524726E-2</v>
      </c>
      <c r="S116" s="38">
        <v>6155000</v>
      </c>
      <c r="T116" s="38">
        <v>8133463.7795000672</v>
      </c>
      <c r="U116" s="39">
        <f t="shared" si="5"/>
        <v>9.4778244653867059E-3</v>
      </c>
    </row>
    <row r="117" spans="1:21" x14ac:dyDescent="0.2">
      <c r="A117" s="43" t="s">
        <v>167</v>
      </c>
      <c r="B117" s="37">
        <v>850</v>
      </c>
      <c r="C117" s="44" t="s">
        <v>172</v>
      </c>
      <c r="D117" s="38">
        <v>4927000</v>
      </c>
      <c r="E117" s="38">
        <v>3014000</v>
      </c>
      <c r="F117" s="38">
        <v>7941000</v>
      </c>
      <c r="G117" s="38">
        <v>5051553.9335710751</v>
      </c>
      <c r="H117" s="77">
        <v>2.5279872857940866E-2</v>
      </c>
      <c r="I117" s="38">
        <v>3014000</v>
      </c>
      <c r="J117" s="38">
        <v>8065553.9335710751</v>
      </c>
      <c r="K117" s="39">
        <f t="shared" si="3"/>
        <v>1.5684917966386488E-2</v>
      </c>
      <c r="L117" s="38">
        <v>5159369.3776446888</v>
      </c>
      <c r="M117" s="77">
        <v>4.716244725891805E-2</v>
      </c>
      <c r="N117" s="38">
        <v>3014000</v>
      </c>
      <c r="O117" s="38">
        <v>8173369.3776446888</v>
      </c>
      <c r="P117" s="39">
        <f t="shared" si="4"/>
        <v>2.9261979302945326E-2</v>
      </c>
      <c r="Q117" s="38">
        <v>5506150.1957118083</v>
      </c>
      <c r="R117" s="77">
        <v>0.11754621386478759</v>
      </c>
      <c r="S117" s="38">
        <v>3014000</v>
      </c>
      <c r="T117" s="38">
        <v>8520150.1957118083</v>
      </c>
      <c r="U117" s="39">
        <f t="shared" si="5"/>
        <v>7.2931645348420643E-2</v>
      </c>
    </row>
    <row r="118" spans="1:21" x14ac:dyDescent="0.2">
      <c r="A118" s="43" t="s">
        <v>167</v>
      </c>
      <c r="B118" s="37">
        <v>921</v>
      </c>
      <c r="C118" s="44" t="s">
        <v>173</v>
      </c>
      <c r="D118" s="38">
        <v>648000</v>
      </c>
      <c r="E118" s="38">
        <v>0</v>
      </c>
      <c r="F118" s="38">
        <v>648000</v>
      </c>
      <c r="G118" s="38">
        <v>631799.99999999988</v>
      </c>
      <c r="H118" s="77">
        <v>-2.5000000000000133E-2</v>
      </c>
      <c r="I118" s="38">
        <v>0</v>
      </c>
      <c r="J118" s="38">
        <v>631799.99999999988</v>
      </c>
      <c r="K118" s="39">
        <f t="shared" si="3"/>
        <v>-2.5000000000000178E-2</v>
      </c>
      <c r="L118" s="38">
        <v>616004.99999999988</v>
      </c>
      <c r="M118" s="77">
        <v>-4.9375000000000169E-2</v>
      </c>
      <c r="N118" s="38">
        <v>0</v>
      </c>
      <c r="O118" s="38">
        <v>616004.99999999988</v>
      </c>
      <c r="P118" s="39">
        <f t="shared" si="4"/>
        <v>-4.9375000000000183E-2</v>
      </c>
      <c r="Q118" s="38">
        <v>518809.24159057718</v>
      </c>
      <c r="R118" s="77">
        <v>-0.19936845433552908</v>
      </c>
      <c r="S118" s="38">
        <v>0</v>
      </c>
      <c r="T118" s="38">
        <v>518809.24159057718</v>
      </c>
      <c r="U118" s="39">
        <f t="shared" si="5"/>
        <v>-0.19936845433552905</v>
      </c>
    </row>
    <row r="119" spans="1:21" x14ac:dyDescent="0.2">
      <c r="A119" s="43" t="s">
        <v>167</v>
      </c>
      <c r="B119" s="37">
        <v>886</v>
      </c>
      <c r="C119" s="44" t="s">
        <v>174</v>
      </c>
      <c r="D119" s="38">
        <v>6838017.9000000004</v>
      </c>
      <c r="E119" s="38">
        <v>6983200</v>
      </c>
      <c r="F119" s="38">
        <v>13821217.9</v>
      </c>
      <c r="G119" s="38">
        <v>6667067.4525000006</v>
      </c>
      <c r="H119" s="77">
        <v>-2.4999999999999911E-2</v>
      </c>
      <c r="I119" s="38">
        <v>6983200</v>
      </c>
      <c r="J119" s="38">
        <v>13650267.452500001</v>
      </c>
      <c r="K119" s="39">
        <f t="shared" si="3"/>
        <v>-1.236869635779346E-2</v>
      </c>
      <c r="L119" s="38">
        <v>6500390.7661875011</v>
      </c>
      <c r="M119" s="77">
        <v>-4.9374999999999836E-2</v>
      </c>
      <c r="N119" s="38">
        <v>6983200</v>
      </c>
      <c r="O119" s="38">
        <v>13483590.7661875</v>
      </c>
      <c r="P119" s="39">
        <f t="shared" si="4"/>
        <v>-2.4428175306642128E-2</v>
      </c>
      <c r="Q119" s="38">
        <v>6469698.8294420065</v>
      </c>
      <c r="R119" s="77">
        <v>-5.3863425914400409E-2</v>
      </c>
      <c r="S119" s="38">
        <v>6983200</v>
      </c>
      <c r="T119" s="38">
        <v>13452898.829442006</v>
      </c>
      <c r="U119" s="39">
        <f t="shared" si="5"/>
        <v>-2.6648814397028989E-2</v>
      </c>
    </row>
    <row r="120" spans="1:21" x14ac:dyDescent="0.2">
      <c r="A120" s="43" t="s">
        <v>167</v>
      </c>
      <c r="B120" s="37">
        <v>887</v>
      </c>
      <c r="C120" s="44" t="s">
        <v>175</v>
      </c>
      <c r="D120" s="38">
        <v>685000</v>
      </c>
      <c r="E120" s="38">
        <v>0</v>
      </c>
      <c r="F120" s="38">
        <v>685000</v>
      </c>
      <c r="G120" s="38">
        <v>702316.71290768962</v>
      </c>
      <c r="H120" s="77">
        <v>2.5279872857941088E-2</v>
      </c>
      <c r="I120" s="38">
        <v>0</v>
      </c>
      <c r="J120" s="38">
        <v>702316.71290768962</v>
      </c>
      <c r="K120" s="39">
        <f t="shared" si="3"/>
        <v>2.5279872857941057E-2</v>
      </c>
      <c r="L120" s="38">
        <v>717306.27637235913</v>
      </c>
      <c r="M120" s="77">
        <v>4.7162447258918494E-2</v>
      </c>
      <c r="N120" s="38">
        <v>0</v>
      </c>
      <c r="O120" s="38">
        <v>717306.27637235913</v>
      </c>
      <c r="P120" s="39">
        <f t="shared" si="4"/>
        <v>4.7162447258918445E-2</v>
      </c>
      <c r="Q120" s="38">
        <v>1249228.9346205099</v>
      </c>
      <c r="R120" s="77">
        <v>0.8236918753584086</v>
      </c>
      <c r="S120" s="38">
        <v>0</v>
      </c>
      <c r="T120" s="38">
        <v>1249228.9346205099</v>
      </c>
      <c r="U120" s="39">
        <f t="shared" si="5"/>
        <v>0.8236918753584086</v>
      </c>
    </row>
    <row r="121" spans="1:21" x14ac:dyDescent="0.2">
      <c r="A121" s="43" t="s">
        <v>167</v>
      </c>
      <c r="B121" s="37">
        <v>826</v>
      </c>
      <c r="C121" s="44" t="s">
        <v>176</v>
      </c>
      <c r="D121" s="38">
        <v>1492000.18</v>
      </c>
      <c r="E121" s="38">
        <v>0</v>
      </c>
      <c r="F121" s="38">
        <v>1492000.18</v>
      </c>
      <c r="G121" s="38">
        <v>1454700.1754999999</v>
      </c>
      <c r="H121" s="77">
        <v>-2.5000000000000022E-2</v>
      </c>
      <c r="I121" s="38">
        <v>0</v>
      </c>
      <c r="J121" s="38">
        <v>1454700.1754999999</v>
      </c>
      <c r="K121" s="39">
        <f t="shared" si="3"/>
        <v>-2.5000000000000026E-2</v>
      </c>
      <c r="L121" s="38">
        <v>1429187.1894596894</v>
      </c>
      <c r="M121" s="77">
        <v>-4.2099854532397285E-2</v>
      </c>
      <c r="N121" s="38">
        <v>0</v>
      </c>
      <c r="O121" s="38">
        <v>1429187.1894596894</v>
      </c>
      <c r="P121" s="39">
        <f t="shared" si="4"/>
        <v>-4.209985453239725E-2</v>
      </c>
      <c r="Q121" s="38">
        <v>1429187.1894596894</v>
      </c>
      <c r="R121" s="77">
        <v>-4.2099854532397285E-2</v>
      </c>
      <c r="S121" s="38">
        <v>0</v>
      </c>
      <c r="T121" s="38">
        <v>1429187.1894596894</v>
      </c>
      <c r="U121" s="39">
        <f t="shared" si="5"/>
        <v>-4.209985453239725E-2</v>
      </c>
    </row>
    <row r="122" spans="1:21" x14ac:dyDescent="0.2">
      <c r="A122" s="43" t="s">
        <v>167</v>
      </c>
      <c r="B122" s="37">
        <v>931</v>
      </c>
      <c r="C122" s="44" t="s">
        <v>177</v>
      </c>
      <c r="D122" s="38">
        <v>2319000</v>
      </c>
      <c r="E122" s="38">
        <v>1631085.1737999998</v>
      </c>
      <c r="F122" s="38">
        <v>3950085.1738</v>
      </c>
      <c r="G122" s="38">
        <v>2377624.0251575648</v>
      </c>
      <c r="H122" s="77">
        <v>2.5279872857940866E-2</v>
      </c>
      <c r="I122" s="38">
        <v>1631085.1737999998</v>
      </c>
      <c r="J122" s="38">
        <v>4008709.1989575643</v>
      </c>
      <c r="K122" s="39">
        <f t="shared" si="3"/>
        <v>1.4841205335622609E-2</v>
      </c>
      <c r="L122" s="38">
        <v>2428369.7151934309</v>
      </c>
      <c r="M122" s="77">
        <v>4.716244725891805E-2</v>
      </c>
      <c r="N122" s="38">
        <v>1631085.1737999998</v>
      </c>
      <c r="O122" s="38">
        <v>4059454.8889934309</v>
      </c>
      <c r="P122" s="39">
        <f t="shared" si="4"/>
        <v>2.7687938457341344E-2</v>
      </c>
      <c r="Q122" s="38">
        <v>2764024.0241244924</v>
      </c>
      <c r="R122" s="77">
        <v>0.19190341704376568</v>
      </c>
      <c r="S122" s="38">
        <v>1631085.1737999998</v>
      </c>
      <c r="T122" s="38">
        <v>4395109.1979244919</v>
      </c>
      <c r="U122" s="39">
        <f t="shared" si="5"/>
        <v>0.11266188057822986</v>
      </c>
    </row>
    <row r="123" spans="1:21" x14ac:dyDescent="0.2">
      <c r="A123" s="43" t="s">
        <v>167</v>
      </c>
      <c r="B123" s="37">
        <v>851</v>
      </c>
      <c r="C123" s="44" t="s">
        <v>178</v>
      </c>
      <c r="D123" s="38">
        <v>762000</v>
      </c>
      <c r="E123" s="38">
        <v>0</v>
      </c>
      <c r="F123" s="38">
        <v>762000</v>
      </c>
      <c r="G123" s="38">
        <v>781263.26311775099</v>
      </c>
      <c r="H123" s="77">
        <v>2.5279872857940866E-2</v>
      </c>
      <c r="I123" s="38">
        <v>0</v>
      </c>
      <c r="J123" s="38">
        <v>781263.26311775099</v>
      </c>
      <c r="K123" s="39">
        <f t="shared" si="3"/>
        <v>2.5279872857940932E-2</v>
      </c>
      <c r="L123" s="38">
        <v>797937.78481129569</v>
      </c>
      <c r="M123" s="77">
        <v>4.7162447258918272E-2</v>
      </c>
      <c r="N123" s="38">
        <v>0</v>
      </c>
      <c r="O123" s="38">
        <v>797937.78481129569</v>
      </c>
      <c r="P123" s="39">
        <f t="shared" si="4"/>
        <v>4.7162447258918223E-2</v>
      </c>
      <c r="Q123" s="38">
        <v>840658.05936889932</v>
      </c>
      <c r="R123" s="77">
        <v>0.1032257996967183</v>
      </c>
      <c r="S123" s="38">
        <v>0</v>
      </c>
      <c r="T123" s="38">
        <v>840658.05936889932</v>
      </c>
      <c r="U123" s="39">
        <f t="shared" si="5"/>
        <v>0.10322579969671827</v>
      </c>
    </row>
    <row r="124" spans="1:21" x14ac:dyDescent="0.2">
      <c r="A124" s="43" t="s">
        <v>167</v>
      </c>
      <c r="B124" s="37">
        <v>870</v>
      </c>
      <c r="C124" s="44" t="s">
        <v>179</v>
      </c>
      <c r="D124" s="38">
        <v>591800.00000000012</v>
      </c>
      <c r="E124" s="38">
        <v>680000</v>
      </c>
      <c r="F124" s="38">
        <v>1271800</v>
      </c>
      <c r="G124" s="38">
        <v>606760.62875732954</v>
      </c>
      <c r="H124" s="77">
        <v>2.5279872857940866E-2</v>
      </c>
      <c r="I124" s="38">
        <v>680000</v>
      </c>
      <c r="J124" s="38">
        <v>1286760.6287573297</v>
      </c>
      <c r="K124" s="39">
        <f t="shared" si="3"/>
        <v>1.176335017874639E-2</v>
      </c>
      <c r="L124" s="38">
        <v>619710.73628782772</v>
      </c>
      <c r="M124" s="77">
        <v>4.7162447258917828E-2</v>
      </c>
      <c r="N124" s="38">
        <v>680000</v>
      </c>
      <c r="O124" s="38">
        <v>1299710.7362878276</v>
      </c>
      <c r="P124" s="39">
        <f t="shared" si="4"/>
        <v>2.194585334787514E-2</v>
      </c>
      <c r="Q124" s="38">
        <v>673446.59339679824</v>
      </c>
      <c r="R124" s="77">
        <v>0.13796315207299448</v>
      </c>
      <c r="S124" s="38">
        <v>680000</v>
      </c>
      <c r="T124" s="38">
        <v>1353446.5933967982</v>
      </c>
      <c r="U124" s="39">
        <f t="shared" si="5"/>
        <v>6.4197667398017175E-2</v>
      </c>
    </row>
    <row r="125" spans="1:21" x14ac:dyDescent="0.2">
      <c r="A125" s="43" t="s">
        <v>167</v>
      </c>
      <c r="B125" s="37">
        <v>871</v>
      </c>
      <c r="C125" s="44" t="s">
        <v>180</v>
      </c>
      <c r="D125" s="38">
        <v>518999.99999999988</v>
      </c>
      <c r="E125" s="38">
        <v>78000</v>
      </c>
      <c r="F125" s="38">
        <v>596999.99999999988</v>
      </c>
      <c r="G125" s="38">
        <v>532120.25401327119</v>
      </c>
      <c r="H125" s="77">
        <v>2.5279872857940866E-2</v>
      </c>
      <c r="I125" s="38">
        <v>78000</v>
      </c>
      <c r="J125" s="38">
        <v>610120.25401327119</v>
      </c>
      <c r="K125" s="39">
        <f t="shared" si="3"/>
        <v>2.1976974896601852E-2</v>
      </c>
      <c r="L125" s="38">
        <v>543477.31012737821</v>
      </c>
      <c r="M125" s="77">
        <v>4.7162447258917828E-2</v>
      </c>
      <c r="N125" s="38">
        <v>78000</v>
      </c>
      <c r="O125" s="38">
        <v>621477.31012737821</v>
      </c>
      <c r="P125" s="39">
        <f t="shared" si="4"/>
        <v>4.1000519476345608E-2</v>
      </c>
      <c r="Q125" s="38">
        <v>933688.02638096386</v>
      </c>
      <c r="R125" s="77">
        <v>0.79901353830628907</v>
      </c>
      <c r="S125" s="38">
        <v>78000</v>
      </c>
      <c r="T125" s="38">
        <v>1011688.0263809639</v>
      </c>
      <c r="U125" s="39">
        <f t="shared" si="5"/>
        <v>0.6946198096833569</v>
      </c>
    </row>
    <row r="126" spans="1:21" x14ac:dyDescent="0.2">
      <c r="A126" s="43" t="s">
        <v>167</v>
      </c>
      <c r="B126" s="37">
        <v>852</v>
      </c>
      <c r="C126" s="44" t="s">
        <v>181</v>
      </c>
      <c r="D126" s="38">
        <v>1446761.1118162468</v>
      </c>
      <c r="E126" s="38">
        <v>626800</v>
      </c>
      <c r="F126" s="38">
        <v>2073561.1118162468</v>
      </c>
      <c r="G126" s="38">
        <v>1410592.0840208405</v>
      </c>
      <c r="H126" s="77">
        <v>-2.5000000000000133E-2</v>
      </c>
      <c r="I126" s="38">
        <v>626800</v>
      </c>
      <c r="J126" s="38">
        <v>2037392.0840208405</v>
      </c>
      <c r="K126" s="39">
        <f t="shared" si="3"/>
        <v>-1.7442952411335293E-2</v>
      </c>
      <c r="L126" s="38">
        <v>1375327.2819203194</v>
      </c>
      <c r="M126" s="77">
        <v>-4.9375000000000058E-2</v>
      </c>
      <c r="N126" s="38">
        <v>626800</v>
      </c>
      <c r="O126" s="38">
        <v>2002127.2819203194</v>
      </c>
      <c r="P126" s="39">
        <f t="shared" si="4"/>
        <v>-3.4449831012387161E-2</v>
      </c>
      <c r="Q126" s="38">
        <v>1026767.8726312735</v>
      </c>
      <c r="R126" s="77">
        <v>-0.2902989552005022</v>
      </c>
      <c r="S126" s="38">
        <v>626800</v>
      </c>
      <c r="T126" s="38">
        <v>1653567.8726312735</v>
      </c>
      <c r="U126" s="39">
        <f t="shared" si="5"/>
        <v>-0.20254683442490792</v>
      </c>
    </row>
    <row r="127" spans="1:21" x14ac:dyDescent="0.2">
      <c r="A127" s="43" t="s">
        <v>167</v>
      </c>
      <c r="B127" s="37">
        <v>936</v>
      </c>
      <c r="C127" s="44" t="s">
        <v>182</v>
      </c>
      <c r="D127" s="38">
        <v>5286000</v>
      </c>
      <c r="E127" s="38">
        <v>1087000</v>
      </c>
      <c r="F127" s="38">
        <v>6373000</v>
      </c>
      <c r="G127" s="38">
        <v>5153849.9999999991</v>
      </c>
      <c r="H127" s="77">
        <v>-2.5000000000000133E-2</v>
      </c>
      <c r="I127" s="38">
        <v>1087000</v>
      </c>
      <c r="J127" s="38">
        <v>6240849.9999999991</v>
      </c>
      <c r="K127" s="39">
        <f t="shared" si="3"/>
        <v>-2.0735917150478726E-2</v>
      </c>
      <c r="L127" s="38">
        <v>5025003.7499999991</v>
      </c>
      <c r="M127" s="77">
        <v>-4.9375000000000169E-2</v>
      </c>
      <c r="N127" s="38">
        <v>1087000</v>
      </c>
      <c r="O127" s="38">
        <v>6112003.7499999991</v>
      </c>
      <c r="P127" s="39">
        <f t="shared" si="4"/>
        <v>-4.0953436372195347E-2</v>
      </c>
      <c r="Q127" s="38">
        <v>4936403.1787826233</v>
      </c>
      <c r="R127" s="77">
        <v>-6.6136364210627407E-2</v>
      </c>
      <c r="S127" s="38">
        <v>1087000</v>
      </c>
      <c r="T127" s="38">
        <v>6023403.1787826233</v>
      </c>
      <c r="U127" s="39">
        <f t="shared" si="5"/>
        <v>-5.4855926756217907E-2</v>
      </c>
    </row>
    <row r="128" spans="1:21" x14ac:dyDescent="0.2">
      <c r="A128" s="43" t="s">
        <v>167</v>
      </c>
      <c r="B128" s="37">
        <v>869</v>
      </c>
      <c r="C128" s="44" t="s">
        <v>183</v>
      </c>
      <c r="D128" s="38">
        <v>1012999.9999999999</v>
      </c>
      <c r="E128" s="38">
        <v>0</v>
      </c>
      <c r="F128" s="38">
        <v>1012999.9999999999</v>
      </c>
      <c r="G128" s="38">
        <v>987674.99999999988</v>
      </c>
      <c r="H128" s="77">
        <v>-2.5000000000000022E-2</v>
      </c>
      <c r="I128" s="38">
        <v>0</v>
      </c>
      <c r="J128" s="38">
        <v>987674.99999999988</v>
      </c>
      <c r="K128" s="39">
        <f t="shared" si="3"/>
        <v>-2.5000000000000001E-2</v>
      </c>
      <c r="L128" s="38">
        <v>962983.12499999988</v>
      </c>
      <c r="M128" s="77">
        <v>-4.9375000000000058E-2</v>
      </c>
      <c r="N128" s="38">
        <v>0</v>
      </c>
      <c r="O128" s="38">
        <v>962983.12499999988</v>
      </c>
      <c r="P128" s="39">
        <f t="shared" si="4"/>
        <v>-4.9375000000000002E-2</v>
      </c>
      <c r="Q128" s="38">
        <v>767412.74219973735</v>
      </c>
      <c r="R128" s="77">
        <v>-0.24243559506442502</v>
      </c>
      <c r="S128" s="38">
        <v>0</v>
      </c>
      <c r="T128" s="38">
        <v>767412.74219973735</v>
      </c>
      <c r="U128" s="39">
        <f t="shared" si="5"/>
        <v>-0.24243559506442505</v>
      </c>
    </row>
    <row r="129" spans="1:21" x14ac:dyDescent="0.2">
      <c r="A129" s="43" t="s">
        <v>167</v>
      </c>
      <c r="B129" s="37">
        <v>938</v>
      </c>
      <c r="C129" s="44" t="s">
        <v>184</v>
      </c>
      <c r="D129" s="38">
        <v>3522000</v>
      </c>
      <c r="E129" s="38">
        <v>5190000</v>
      </c>
      <c r="F129" s="38">
        <v>8712000</v>
      </c>
      <c r="G129" s="38">
        <v>3433950.0000000005</v>
      </c>
      <c r="H129" s="77">
        <v>-2.4999999999999911E-2</v>
      </c>
      <c r="I129" s="38">
        <v>5190000</v>
      </c>
      <c r="J129" s="38">
        <v>8623950</v>
      </c>
      <c r="K129" s="39">
        <f t="shared" si="3"/>
        <v>-1.0106749311294766E-2</v>
      </c>
      <c r="L129" s="38">
        <v>3348101.25</v>
      </c>
      <c r="M129" s="77">
        <v>-4.9374999999999947E-2</v>
      </c>
      <c r="N129" s="38">
        <v>5190000</v>
      </c>
      <c r="O129" s="38">
        <v>8538101.25</v>
      </c>
      <c r="P129" s="39">
        <f t="shared" si="4"/>
        <v>-1.9960829889807161E-2</v>
      </c>
      <c r="Q129" s="38">
        <v>3270502.7070966545</v>
      </c>
      <c r="R129" s="77">
        <v>-7.1407522119064648E-2</v>
      </c>
      <c r="S129" s="38">
        <v>5190000</v>
      </c>
      <c r="T129" s="38">
        <v>8460502.7070966549</v>
      </c>
      <c r="U129" s="39">
        <f t="shared" si="5"/>
        <v>-2.8867916999924824E-2</v>
      </c>
    </row>
    <row r="130" spans="1:21" x14ac:dyDescent="0.2">
      <c r="A130" s="43" t="s">
        <v>167</v>
      </c>
      <c r="B130" s="37">
        <v>868</v>
      </c>
      <c r="C130" s="44" t="s">
        <v>185</v>
      </c>
      <c r="D130" s="38">
        <v>887000</v>
      </c>
      <c r="E130" s="38">
        <v>268000</v>
      </c>
      <c r="F130" s="38">
        <v>1155000</v>
      </c>
      <c r="G130" s="38">
        <v>864825</v>
      </c>
      <c r="H130" s="77">
        <v>-2.5000000000000022E-2</v>
      </c>
      <c r="I130" s="38">
        <v>268000</v>
      </c>
      <c r="J130" s="38">
        <v>1132825</v>
      </c>
      <c r="K130" s="39">
        <f t="shared" si="3"/>
        <v>-1.9199134199134198E-2</v>
      </c>
      <c r="L130" s="38">
        <v>843204.375</v>
      </c>
      <c r="M130" s="77">
        <v>-4.9374999999999947E-2</v>
      </c>
      <c r="N130" s="38">
        <v>268000</v>
      </c>
      <c r="O130" s="38">
        <v>1111204.375</v>
      </c>
      <c r="P130" s="39">
        <f t="shared" si="4"/>
        <v>-3.7918290043290045E-2</v>
      </c>
      <c r="Q130" s="38">
        <v>660436.41877819365</v>
      </c>
      <c r="R130" s="77">
        <v>-0.25542681084758323</v>
      </c>
      <c r="S130" s="38">
        <v>268000</v>
      </c>
      <c r="T130" s="38">
        <v>928436.41877819365</v>
      </c>
      <c r="U130" s="39">
        <f t="shared" si="5"/>
        <v>-0.19615894478078472</v>
      </c>
    </row>
    <row r="131" spans="1:21" x14ac:dyDescent="0.2">
      <c r="A131" s="43" t="s">
        <v>167</v>
      </c>
      <c r="B131" s="37">
        <v>872</v>
      </c>
      <c r="C131" s="44" t="s">
        <v>186</v>
      </c>
      <c r="D131" s="38">
        <v>946000</v>
      </c>
      <c r="E131" s="38">
        <v>0</v>
      </c>
      <c r="F131" s="38">
        <v>946000</v>
      </c>
      <c r="G131" s="38">
        <v>922350</v>
      </c>
      <c r="H131" s="77">
        <v>-2.5000000000000022E-2</v>
      </c>
      <c r="I131" s="38">
        <v>0</v>
      </c>
      <c r="J131" s="38">
        <v>922350</v>
      </c>
      <c r="K131" s="39">
        <f t="shared" si="3"/>
        <v>-2.5000000000000001E-2</v>
      </c>
      <c r="L131" s="38">
        <v>899291.25</v>
      </c>
      <c r="M131" s="77">
        <v>-4.9374999999999947E-2</v>
      </c>
      <c r="N131" s="38">
        <v>0</v>
      </c>
      <c r="O131" s="38">
        <v>899291.25</v>
      </c>
      <c r="P131" s="39">
        <f t="shared" si="4"/>
        <v>-4.9375000000000002E-2</v>
      </c>
      <c r="Q131" s="38">
        <v>775006.82481392531</v>
      </c>
      <c r="R131" s="77">
        <v>-0.18075388497470901</v>
      </c>
      <c r="S131" s="38">
        <v>0</v>
      </c>
      <c r="T131" s="38">
        <v>775006.82481392531</v>
      </c>
      <c r="U131" s="39">
        <f t="shared" si="5"/>
        <v>-0.18075388497470898</v>
      </c>
    </row>
    <row r="132" spans="1:21" x14ac:dyDescent="0.2">
      <c r="A132" s="43" t="s">
        <v>187</v>
      </c>
      <c r="B132" s="37">
        <v>800</v>
      </c>
      <c r="C132" s="44" t="s">
        <v>188</v>
      </c>
      <c r="D132" s="38">
        <v>680000</v>
      </c>
      <c r="E132" s="38">
        <v>414000.00000000006</v>
      </c>
      <c r="F132" s="38">
        <v>1094000</v>
      </c>
      <c r="G132" s="38">
        <v>697190.3135433998</v>
      </c>
      <c r="H132" s="77">
        <v>2.5279872857940866E-2</v>
      </c>
      <c r="I132" s="38">
        <v>414000.00000000006</v>
      </c>
      <c r="J132" s="38">
        <v>1111190.3135433998</v>
      </c>
      <c r="K132" s="39">
        <f t="shared" si="3"/>
        <v>1.5713266493052831E-2</v>
      </c>
      <c r="L132" s="38">
        <v>712070.46413606429</v>
      </c>
      <c r="M132" s="77">
        <v>4.716244725891805E-2</v>
      </c>
      <c r="N132" s="38">
        <v>414000.00000000006</v>
      </c>
      <c r="O132" s="38">
        <v>1126070.4641360643</v>
      </c>
      <c r="P132" s="39">
        <f t="shared" si="4"/>
        <v>2.9314866669162967E-2</v>
      </c>
      <c r="Q132" s="38">
        <v>763789.92474288947</v>
      </c>
      <c r="R132" s="77">
        <v>0.12322047756307275</v>
      </c>
      <c r="S132" s="38">
        <v>414000.00000000006</v>
      </c>
      <c r="T132" s="38">
        <v>1177789.9247428896</v>
      </c>
      <c r="U132" s="39">
        <f t="shared" si="5"/>
        <v>7.659042481068519E-2</v>
      </c>
    </row>
    <row r="133" spans="1:21" x14ac:dyDescent="0.2">
      <c r="A133" s="43" t="s">
        <v>187</v>
      </c>
      <c r="B133" s="37">
        <v>837</v>
      </c>
      <c r="C133" s="44" t="s">
        <v>189</v>
      </c>
      <c r="D133" s="38">
        <v>1034999.9999999999</v>
      </c>
      <c r="E133" s="38">
        <v>275000</v>
      </c>
      <c r="F133" s="38">
        <v>1310000</v>
      </c>
      <c r="G133" s="38">
        <v>1009124.9999999999</v>
      </c>
      <c r="H133" s="77">
        <v>-2.5000000000000022E-2</v>
      </c>
      <c r="I133" s="38">
        <v>275000</v>
      </c>
      <c r="J133" s="38">
        <v>1284125</v>
      </c>
      <c r="K133" s="39">
        <f t="shared" si="3"/>
        <v>-1.9751908396946564E-2</v>
      </c>
      <c r="L133" s="38">
        <v>983896.87499999988</v>
      </c>
      <c r="M133" s="77">
        <v>-4.9375000000000058E-2</v>
      </c>
      <c r="N133" s="38">
        <v>275000</v>
      </c>
      <c r="O133" s="38">
        <v>1258896.875</v>
      </c>
      <c r="P133" s="39">
        <f t="shared" si="4"/>
        <v>-3.9010019083969463E-2</v>
      </c>
      <c r="Q133" s="38">
        <v>665277.71346582507</v>
      </c>
      <c r="R133" s="77">
        <v>-0.35721960051611101</v>
      </c>
      <c r="S133" s="38">
        <v>275000</v>
      </c>
      <c r="T133" s="38">
        <v>940277.71346582507</v>
      </c>
      <c r="U133" s="39">
        <f t="shared" si="5"/>
        <v>-0.28223075307952283</v>
      </c>
    </row>
    <row r="134" spans="1:21" x14ac:dyDescent="0.2">
      <c r="A134" s="43" t="s">
        <v>187</v>
      </c>
      <c r="B134" s="37">
        <v>801</v>
      </c>
      <c r="C134" s="36" t="s">
        <v>190</v>
      </c>
      <c r="D134" s="38">
        <v>1581740</v>
      </c>
      <c r="E134" s="38">
        <v>1165000</v>
      </c>
      <c r="F134" s="38">
        <v>2746740</v>
      </c>
      <c r="G134" s="38">
        <v>1621726.1860943197</v>
      </c>
      <c r="H134" s="77">
        <v>2.5279872857941088E-2</v>
      </c>
      <c r="I134" s="38">
        <v>1165000</v>
      </c>
      <c r="J134" s="38">
        <v>2786726.1860943194</v>
      </c>
      <c r="K134" s="39">
        <f t="shared" si="3"/>
        <v>1.455768878536718E-2</v>
      </c>
      <c r="L134" s="38">
        <v>1656338.7293273211</v>
      </c>
      <c r="M134" s="77">
        <v>4.716244725891805E-2</v>
      </c>
      <c r="N134" s="38">
        <v>1165000</v>
      </c>
      <c r="O134" s="38">
        <v>2821338.7293273211</v>
      </c>
      <c r="P134" s="39">
        <f t="shared" si="4"/>
        <v>2.7159006432105351E-2</v>
      </c>
      <c r="Q134" s="38">
        <v>1796711.4298356508</v>
      </c>
      <c r="R134" s="77">
        <v>0.13590819593337145</v>
      </c>
      <c r="S134" s="38">
        <v>1165000</v>
      </c>
      <c r="T134" s="38">
        <v>2961711.4298356511</v>
      </c>
      <c r="U134" s="39">
        <f t="shared" si="5"/>
        <v>7.8264207691900609E-2</v>
      </c>
    </row>
    <row r="135" spans="1:21" x14ac:dyDescent="0.2">
      <c r="A135" s="43" t="s">
        <v>187</v>
      </c>
      <c r="B135" s="37">
        <v>908</v>
      </c>
      <c r="C135" s="44" t="s">
        <v>191</v>
      </c>
      <c r="D135" s="38">
        <v>1585999.9999999998</v>
      </c>
      <c r="E135" s="38">
        <v>2523000</v>
      </c>
      <c r="F135" s="38">
        <v>4109000</v>
      </c>
      <c r="G135" s="38">
        <v>1626093.878352694</v>
      </c>
      <c r="H135" s="77">
        <v>2.5279872857940866E-2</v>
      </c>
      <c r="I135" s="38">
        <v>2523000</v>
      </c>
      <c r="J135" s="38">
        <v>4149093.8783526942</v>
      </c>
      <c r="K135" s="39">
        <f t="shared" si="3"/>
        <v>9.7575756516656634E-3</v>
      </c>
      <c r="L135" s="38">
        <v>1660799.6413526435</v>
      </c>
      <c r="M135" s="77">
        <v>4.7162447258917828E-2</v>
      </c>
      <c r="N135" s="38">
        <v>2523000</v>
      </c>
      <c r="O135" s="38">
        <v>4183799.6413526433</v>
      </c>
      <c r="P135" s="39">
        <f t="shared" si="4"/>
        <v>1.8203855281733575E-2</v>
      </c>
      <c r="Q135" s="38">
        <v>2125142.6292590089</v>
      </c>
      <c r="R135" s="77">
        <v>0.33993860609016968</v>
      </c>
      <c r="S135" s="38">
        <v>2523000</v>
      </c>
      <c r="T135" s="38">
        <v>4648142.6292590089</v>
      </c>
      <c r="U135" s="39">
        <f t="shared" si="5"/>
        <v>0.13121017991214623</v>
      </c>
    </row>
    <row r="136" spans="1:21" x14ac:dyDescent="0.2">
      <c r="A136" s="43" t="s">
        <v>187</v>
      </c>
      <c r="B136" s="37">
        <v>878</v>
      </c>
      <c r="C136" s="44" t="s">
        <v>192</v>
      </c>
      <c r="D136" s="38">
        <v>2291000</v>
      </c>
      <c r="E136" s="38">
        <v>1186000</v>
      </c>
      <c r="F136" s="38">
        <v>3477000</v>
      </c>
      <c r="G136" s="38">
        <v>2348916.1887175427</v>
      </c>
      <c r="H136" s="77">
        <v>2.5279872857940866E-2</v>
      </c>
      <c r="I136" s="38">
        <v>1186000</v>
      </c>
      <c r="J136" s="38">
        <v>3534916.1887175427</v>
      </c>
      <c r="K136" s="39">
        <f t="shared" si="3"/>
        <v>1.6656942397912763E-2</v>
      </c>
      <c r="L136" s="38">
        <v>2399049.1666701813</v>
      </c>
      <c r="M136" s="77">
        <v>4.716244725891805E-2</v>
      </c>
      <c r="N136" s="38">
        <v>1186000</v>
      </c>
      <c r="O136" s="38">
        <v>3585049.1666701813</v>
      </c>
      <c r="P136" s="39">
        <f t="shared" si="4"/>
        <v>3.1075400250267851E-2</v>
      </c>
      <c r="Q136" s="38">
        <v>2789477.8653869559</v>
      </c>
      <c r="R136" s="77">
        <v>0.21758091025183579</v>
      </c>
      <c r="S136" s="38">
        <v>1186000</v>
      </c>
      <c r="T136" s="38">
        <v>3975477.8653869559</v>
      </c>
      <c r="U136" s="39">
        <f t="shared" si="5"/>
        <v>0.14336435587775551</v>
      </c>
    </row>
    <row r="137" spans="1:21" x14ac:dyDescent="0.2">
      <c r="A137" s="43" t="s">
        <v>187</v>
      </c>
      <c r="B137" s="37">
        <v>835</v>
      </c>
      <c r="C137" s="44" t="s">
        <v>193</v>
      </c>
      <c r="D137" s="38">
        <v>1803977.0000000002</v>
      </c>
      <c r="E137" s="38">
        <v>400000</v>
      </c>
      <c r="F137" s="38">
        <v>2203977</v>
      </c>
      <c r="G137" s="38">
        <v>1758877.5750000002</v>
      </c>
      <c r="H137" s="77">
        <v>-2.5000000000000022E-2</v>
      </c>
      <c r="I137" s="38">
        <v>400000</v>
      </c>
      <c r="J137" s="38">
        <v>2158877.5750000002</v>
      </c>
      <c r="K137" s="39">
        <f t="shared" si="3"/>
        <v>-2.0462747569507219E-2</v>
      </c>
      <c r="L137" s="38">
        <v>1714905.6356249999</v>
      </c>
      <c r="M137" s="77">
        <v>-4.9375000000000169E-2</v>
      </c>
      <c r="N137" s="38">
        <v>400000</v>
      </c>
      <c r="O137" s="38">
        <v>2114905.6356250001</v>
      </c>
      <c r="P137" s="39">
        <f t="shared" si="4"/>
        <v>-4.0413926449776878E-2</v>
      </c>
      <c r="Q137" s="38">
        <v>1537156.1347377975</v>
      </c>
      <c r="R137" s="77">
        <v>-0.14790702168719594</v>
      </c>
      <c r="S137" s="38">
        <v>400000</v>
      </c>
      <c r="T137" s="38">
        <v>1937156.1347377975</v>
      </c>
      <c r="U137" s="39">
        <f t="shared" si="5"/>
        <v>-0.12106336194170922</v>
      </c>
    </row>
    <row r="138" spans="1:21" x14ac:dyDescent="0.2">
      <c r="A138" s="43" t="s">
        <v>187</v>
      </c>
      <c r="B138" s="37">
        <v>916</v>
      </c>
      <c r="C138" s="44" t="s">
        <v>194</v>
      </c>
      <c r="D138" s="38">
        <v>2598885.4900000002</v>
      </c>
      <c r="E138" s="38">
        <v>0</v>
      </c>
      <c r="F138" s="38">
        <v>2598885.4900000002</v>
      </c>
      <c r="G138" s="38">
        <v>2533913.3527500001</v>
      </c>
      <c r="H138" s="77">
        <v>-2.5000000000000022E-2</v>
      </c>
      <c r="I138" s="38">
        <v>0</v>
      </c>
      <c r="J138" s="38">
        <v>2533913.3527500001</v>
      </c>
      <c r="K138" s="39">
        <f t="shared" si="3"/>
        <v>-2.5000000000000053E-2</v>
      </c>
      <c r="L138" s="38">
        <v>2492831.4631785555</v>
      </c>
      <c r="M138" s="77">
        <v>-4.0807502765904724E-2</v>
      </c>
      <c r="N138" s="38">
        <v>0</v>
      </c>
      <c r="O138" s="38">
        <v>2492831.4631785555</v>
      </c>
      <c r="P138" s="39">
        <f t="shared" si="4"/>
        <v>-4.0807502765904752E-2</v>
      </c>
      <c r="Q138" s="38">
        <v>2492831.4631785555</v>
      </c>
      <c r="R138" s="77">
        <v>-4.0807502765904724E-2</v>
      </c>
      <c r="S138" s="38">
        <v>0</v>
      </c>
      <c r="T138" s="38">
        <v>2492831.4631785555</v>
      </c>
      <c r="U138" s="39">
        <f t="shared" si="5"/>
        <v>-4.0807502765904752E-2</v>
      </c>
    </row>
    <row r="139" spans="1:21" x14ac:dyDescent="0.2">
      <c r="A139" s="43" t="s">
        <v>187</v>
      </c>
      <c r="B139" s="37">
        <v>802</v>
      </c>
      <c r="C139" s="44" t="s">
        <v>195</v>
      </c>
      <c r="D139" s="38">
        <v>865366</v>
      </c>
      <c r="E139" s="38">
        <v>1190893</v>
      </c>
      <c r="F139" s="38">
        <v>2056259</v>
      </c>
      <c r="G139" s="38">
        <v>887242.34245558502</v>
      </c>
      <c r="H139" s="77">
        <v>2.5279872857941088E-2</v>
      </c>
      <c r="I139" s="38">
        <v>1190893</v>
      </c>
      <c r="J139" s="38">
        <v>2078135.342455585</v>
      </c>
      <c r="K139" s="39">
        <f t="shared" si="3"/>
        <v>1.063890417286199E-2</v>
      </c>
      <c r="L139" s="38">
        <v>899950.89436117711</v>
      </c>
      <c r="M139" s="77">
        <v>3.9965626522392883E-2</v>
      </c>
      <c r="N139" s="38">
        <v>1190893</v>
      </c>
      <c r="O139" s="38">
        <v>2090843.894361177</v>
      </c>
      <c r="P139" s="39">
        <f t="shared" si="4"/>
        <v>1.6819327896523247E-2</v>
      </c>
      <c r="Q139" s="38">
        <v>899950.89436117711</v>
      </c>
      <c r="R139" s="77">
        <v>3.9965626522392883E-2</v>
      </c>
      <c r="S139" s="38">
        <v>1190893</v>
      </c>
      <c r="T139" s="38">
        <v>2090843.894361177</v>
      </c>
      <c r="U139" s="39">
        <f t="shared" si="5"/>
        <v>1.6819327896523247E-2</v>
      </c>
    </row>
    <row r="140" spans="1:21" x14ac:dyDescent="0.2">
      <c r="A140" s="43" t="s">
        <v>187</v>
      </c>
      <c r="B140" s="37">
        <v>879</v>
      </c>
      <c r="C140" s="44" t="s">
        <v>196</v>
      </c>
      <c r="D140" s="38">
        <v>1009624.0000000001</v>
      </c>
      <c r="E140" s="38">
        <v>2631560</v>
      </c>
      <c r="F140" s="38">
        <v>3641184</v>
      </c>
      <c r="G140" s="38">
        <v>1035147.1663543258</v>
      </c>
      <c r="H140" s="77">
        <v>2.5279872857940866E-2</v>
      </c>
      <c r="I140" s="38">
        <v>2631560</v>
      </c>
      <c r="J140" s="38">
        <v>3666707.1663543256</v>
      </c>
      <c r="K140" s="39">
        <f t="shared" si="3"/>
        <v>7.0095788497163561E-3</v>
      </c>
      <c r="L140" s="38">
        <v>1057240.3386513381</v>
      </c>
      <c r="M140" s="77">
        <v>4.7162447258918272E-2</v>
      </c>
      <c r="N140" s="38">
        <v>2631560</v>
      </c>
      <c r="O140" s="38">
        <v>3688800.3386513381</v>
      </c>
      <c r="P140" s="39">
        <f t="shared" si="4"/>
        <v>1.3077158048409013E-2</v>
      </c>
      <c r="Q140" s="38">
        <v>1098511.6559773837</v>
      </c>
      <c r="R140" s="77">
        <v>8.80403555951359E-2</v>
      </c>
      <c r="S140" s="38">
        <v>2631560</v>
      </c>
      <c r="T140" s="38">
        <v>3730071.6559773837</v>
      </c>
      <c r="U140" s="39">
        <f t="shared" si="5"/>
        <v>2.441174518436413E-2</v>
      </c>
    </row>
    <row r="141" spans="1:21" x14ac:dyDescent="0.2">
      <c r="A141" s="43" t="s">
        <v>187</v>
      </c>
      <c r="B141" s="37">
        <v>836</v>
      </c>
      <c r="C141" s="44" t="s">
        <v>197</v>
      </c>
      <c r="D141" s="38">
        <v>552000</v>
      </c>
      <c r="E141" s="38">
        <v>0</v>
      </c>
      <c r="F141" s="38">
        <v>552000</v>
      </c>
      <c r="G141" s="38">
        <v>544693.62456564093</v>
      </c>
      <c r="H141" s="77">
        <v>-1.3236187381085229E-2</v>
      </c>
      <c r="I141" s="38">
        <v>0</v>
      </c>
      <c r="J141" s="38">
        <v>544693.62456564093</v>
      </c>
      <c r="K141" s="39">
        <f t="shared" si="3"/>
        <v>-1.3236187381085271E-2</v>
      </c>
      <c r="L141" s="38">
        <v>544693.62456564093</v>
      </c>
      <c r="M141" s="77">
        <v>-1.3236187381085229E-2</v>
      </c>
      <c r="N141" s="38">
        <v>0</v>
      </c>
      <c r="O141" s="38">
        <v>544693.62456564093</v>
      </c>
      <c r="P141" s="39">
        <f t="shared" si="4"/>
        <v>-1.3236187381085271E-2</v>
      </c>
      <c r="Q141" s="38">
        <v>544693.62456564093</v>
      </c>
      <c r="R141" s="77">
        <v>-1.3236187381085229E-2</v>
      </c>
      <c r="S141" s="38">
        <v>0</v>
      </c>
      <c r="T141" s="38">
        <v>544693.62456564093</v>
      </c>
      <c r="U141" s="39">
        <f t="shared" si="5"/>
        <v>-1.3236187381085271E-2</v>
      </c>
    </row>
    <row r="142" spans="1:21" x14ac:dyDescent="0.2">
      <c r="A142" s="43" t="s">
        <v>187</v>
      </c>
      <c r="B142" s="37">
        <v>933</v>
      </c>
      <c r="C142" s="44" t="s">
        <v>198</v>
      </c>
      <c r="D142" s="38">
        <v>2136300</v>
      </c>
      <c r="E142" s="38">
        <v>6192000</v>
      </c>
      <c r="F142" s="38">
        <v>8328300</v>
      </c>
      <c r="G142" s="38">
        <v>2082892.4999999998</v>
      </c>
      <c r="H142" s="77">
        <v>-2.5000000000000133E-2</v>
      </c>
      <c r="I142" s="38">
        <v>6192000</v>
      </c>
      <c r="J142" s="38">
        <v>8274892.5</v>
      </c>
      <c r="K142" s="39">
        <f t="shared" si="3"/>
        <v>-6.4127733150823093E-3</v>
      </c>
      <c r="L142" s="38">
        <v>2057492.2126859105</v>
      </c>
      <c r="M142" s="77">
        <v>-3.6889850355329101E-2</v>
      </c>
      <c r="N142" s="38">
        <v>6192000</v>
      </c>
      <c r="O142" s="38">
        <v>8249492.212685911</v>
      </c>
      <c r="P142" s="39">
        <f t="shared" si="4"/>
        <v>-9.462649918241299E-3</v>
      </c>
      <c r="Q142" s="38">
        <v>2057492.2126859105</v>
      </c>
      <c r="R142" s="77">
        <v>-3.6889850355329101E-2</v>
      </c>
      <c r="S142" s="38">
        <v>6192000</v>
      </c>
      <c r="T142" s="38">
        <v>8249492.212685911</v>
      </c>
      <c r="U142" s="39">
        <f t="shared" si="5"/>
        <v>-9.462649918241299E-3</v>
      </c>
    </row>
    <row r="143" spans="1:21" x14ac:dyDescent="0.2">
      <c r="A143" s="43" t="s">
        <v>187</v>
      </c>
      <c r="B143" s="37">
        <v>803</v>
      </c>
      <c r="C143" s="44" t="s">
        <v>199</v>
      </c>
      <c r="D143" s="38">
        <v>1093613.1000000001</v>
      </c>
      <c r="E143" s="38">
        <v>3016006.4428374404</v>
      </c>
      <c r="F143" s="38">
        <v>4109619.5428374405</v>
      </c>
      <c r="G143" s="38">
        <v>1121259.5001237788</v>
      </c>
      <c r="H143" s="77">
        <v>2.5279872857941088E-2</v>
      </c>
      <c r="I143" s="38">
        <v>3016006.4428374404</v>
      </c>
      <c r="J143" s="38">
        <v>4137265.9429612192</v>
      </c>
      <c r="K143" s="39">
        <f t="shared" si="3"/>
        <v>6.7272407665967503E-3</v>
      </c>
      <c r="L143" s="38">
        <v>1145190.5701504119</v>
      </c>
      <c r="M143" s="77">
        <v>4.716244725891805E-2</v>
      </c>
      <c r="N143" s="38">
        <v>3016006.4428374404</v>
      </c>
      <c r="O143" s="38">
        <v>4161197.0129878521</v>
      </c>
      <c r="P143" s="39">
        <f t="shared" si="4"/>
        <v>1.2550424586213768E-2</v>
      </c>
      <c r="Q143" s="38">
        <v>1174635.8727619916</v>
      </c>
      <c r="R143" s="77">
        <v>7.4087236850026272E-2</v>
      </c>
      <c r="S143" s="38">
        <v>3016006.4428374404</v>
      </c>
      <c r="T143" s="38">
        <v>4190642.3155994322</v>
      </c>
      <c r="U143" s="39">
        <f t="shared" si="5"/>
        <v>1.9715395042639507E-2</v>
      </c>
    </row>
    <row r="144" spans="1:21" x14ac:dyDescent="0.2">
      <c r="A144" s="43" t="s">
        <v>187</v>
      </c>
      <c r="B144" s="37">
        <v>866</v>
      </c>
      <c r="C144" s="44" t="s">
        <v>200</v>
      </c>
      <c r="D144" s="38">
        <v>910000</v>
      </c>
      <c r="E144" s="38">
        <v>0</v>
      </c>
      <c r="F144" s="38">
        <v>910000</v>
      </c>
      <c r="G144" s="38">
        <v>933004.68430072628</v>
      </c>
      <c r="H144" s="77">
        <v>2.5279872857940866E-2</v>
      </c>
      <c r="I144" s="38">
        <v>0</v>
      </c>
      <c r="J144" s="38">
        <v>933004.68430072628</v>
      </c>
      <c r="K144" s="39">
        <f t="shared" si="3"/>
        <v>2.5279872857940967E-2</v>
      </c>
      <c r="L144" s="38">
        <v>952917.82700561546</v>
      </c>
      <c r="M144" s="77">
        <v>4.716244725891805E-2</v>
      </c>
      <c r="N144" s="38">
        <v>0</v>
      </c>
      <c r="O144" s="38">
        <v>952917.82700561546</v>
      </c>
      <c r="P144" s="39">
        <f t="shared" si="4"/>
        <v>4.7162447258918085E-2</v>
      </c>
      <c r="Q144" s="38">
        <v>991116.17183651682</v>
      </c>
      <c r="R144" s="77">
        <v>8.9138650369798622E-2</v>
      </c>
      <c r="S144" s="38">
        <v>0</v>
      </c>
      <c r="T144" s="38">
        <v>991116.17183651682</v>
      </c>
      <c r="U144" s="39">
        <f t="shared" si="5"/>
        <v>8.9138650369798705E-2</v>
      </c>
    </row>
    <row r="145" spans="1:21" x14ac:dyDescent="0.2">
      <c r="A145" s="43" t="s">
        <v>187</v>
      </c>
      <c r="B145" s="37">
        <v>880</v>
      </c>
      <c r="C145" s="44" t="s">
        <v>201</v>
      </c>
      <c r="D145" s="38">
        <v>906000</v>
      </c>
      <c r="E145" s="38">
        <v>415000</v>
      </c>
      <c r="F145" s="38">
        <v>1321000</v>
      </c>
      <c r="G145" s="38">
        <v>883350</v>
      </c>
      <c r="H145" s="77">
        <v>-2.5000000000000022E-2</v>
      </c>
      <c r="I145" s="38">
        <v>415000</v>
      </c>
      <c r="J145" s="38">
        <v>1298350</v>
      </c>
      <c r="K145" s="39">
        <f t="shared" si="3"/>
        <v>-1.7146101438304313E-2</v>
      </c>
      <c r="L145" s="38">
        <v>861266.25</v>
      </c>
      <c r="M145" s="77">
        <v>-4.9374999999999947E-2</v>
      </c>
      <c r="N145" s="38">
        <v>415000</v>
      </c>
      <c r="O145" s="38">
        <v>1276266.25</v>
      </c>
      <c r="P145" s="39">
        <f t="shared" si="4"/>
        <v>-3.386355034065102E-2</v>
      </c>
      <c r="Q145" s="38">
        <v>540625.67271650909</v>
      </c>
      <c r="R145" s="77">
        <v>-0.40328292194645798</v>
      </c>
      <c r="S145" s="38">
        <v>415000</v>
      </c>
      <c r="T145" s="38">
        <v>955625.67271650909</v>
      </c>
      <c r="U145" s="39">
        <f t="shared" si="5"/>
        <v>-0.27658919552118921</v>
      </c>
    </row>
    <row r="146" spans="1:21" x14ac:dyDescent="0.2">
      <c r="A146" s="43" t="s">
        <v>187</v>
      </c>
      <c r="B146" s="37">
        <v>865</v>
      </c>
      <c r="C146" s="44" t="s">
        <v>202</v>
      </c>
      <c r="D146" s="38">
        <v>1876000</v>
      </c>
      <c r="E146" s="38">
        <v>574000</v>
      </c>
      <c r="F146" s="38">
        <v>2450000</v>
      </c>
      <c r="G146" s="38">
        <v>1923425.0414814975</v>
      </c>
      <c r="H146" s="77">
        <v>2.5279872857941088E-2</v>
      </c>
      <c r="I146" s="38">
        <v>574000</v>
      </c>
      <c r="J146" s="38">
        <v>2497425.0414814977</v>
      </c>
      <c r="K146" s="39">
        <f t="shared" si="3"/>
        <v>1.9357159788366406E-2</v>
      </c>
      <c r="L146" s="38">
        <v>1963399.339041983</v>
      </c>
      <c r="M146" s="77">
        <v>4.6588133817688115E-2</v>
      </c>
      <c r="N146" s="38">
        <v>574000</v>
      </c>
      <c r="O146" s="38">
        <v>2537399.3390419828</v>
      </c>
      <c r="P146" s="39">
        <f t="shared" si="4"/>
        <v>3.5673199608972563E-2</v>
      </c>
      <c r="Q146" s="38">
        <v>1963399.339041983</v>
      </c>
      <c r="R146" s="77">
        <v>4.6588133817688115E-2</v>
      </c>
      <c r="S146" s="38">
        <v>574000</v>
      </c>
      <c r="T146" s="38">
        <v>2537399.3390419828</v>
      </c>
      <c r="U146" s="39">
        <f t="shared" si="5"/>
        <v>3.5673199608972563E-2</v>
      </c>
    </row>
    <row r="147" spans="1:21" x14ac:dyDescent="0.2">
      <c r="A147" s="43" t="s">
        <v>203</v>
      </c>
      <c r="B147" s="37">
        <v>330</v>
      </c>
      <c r="C147" s="44" t="s">
        <v>204</v>
      </c>
      <c r="D147" s="38">
        <v>5367000</v>
      </c>
      <c r="E147" s="38">
        <v>12252000</v>
      </c>
      <c r="F147" s="38">
        <v>17619000</v>
      </c>
      <c r="G147" s="38">
        <v>5502677.0776285697</v>
      </c>
      <c r="H147" s="77">
        <v>2.5279872857941088E-2</v>
      </c>
      <c r="I147" s="38">
        <v>12252000</v>
      </c>
      <c r="J147" s="38">
        <v>17754677.077628568</v>
      </c>
      <c r="K147" s="39">
        <f t="shared" si="3"/>
        <v>7.7006117048962945E-3</v>
      </c>
      <c r="L147" s="38">
        <v>5620120.8544386141</v>
      </c>
      <c r="M147" s="77">
        <v>4.7162447258918272E-2</v>
      </c>
      <c r="N147" s="38">
        <v>12252000</v>
      </c>
      <c r="O147" s="38">
        <v>17872120.854438614</v>
      </c>
      <c r="P147" s="39">
        <f t="shared" si="4"/>
        <v>1.436635759342835E-2</v>
      </c>
      <c r="Q147" s="38">
        <v>6049931.3697359487</v>
      </c>
      <c r="R147" s="77">
        <v>0.12724638899495977</v>
      </c>
      <c r="S147" s="38">
        <v>12252000</v>
      </c>
      <c r="T147" s="38">
        <v>18301931.369735949</v>
      </c>
      <c r="U147" s="39">
        <f t="shared" si="5"/>
        <v>3.8761074393322478E-2</v>
      </c>
    </row>
    <row r="148" spans="1:21" x14ac:dyDescent="0.2">
      <c r="A148" s="43" t="s">
        <v>203</v>
      </c>
      <c r="B148" s="37">
        <v>331</v>
      </c>
      <c r="C148" s="44" t="s">
        <v>205</v>
      </c>
      <c r="D148" s="38">
        <v>1658000</v>
      </c>
      <c r="E148" s="38">
        <v>2023000.0000000002</v>
      </c>
      <c r="F148" s="38">
        <v>3681000</v>
      </c>
      <c r="G148" s="38">
        <v>1616550</v>
      </c>
      <c r="H148" s="77">
        <v>-2.5000000000000022E-2</v>
      </c>
      <c r="I148" s="38">
        <v>2023000.0000000002</v>
      </c>
      <c r="J148" s="38">
        <v>3639550</v>
      </c>
      <c r="K148" s="39">
        <f t="shared" si="3"/>
        <v>-1.1260527030698179E-2</v>
      </c>
      <c r="L148" s="38">
        <v>1588059.0528136042</v>
      </c>
      <c r="M148" s="77">
        <v>-4.2183924720383459E-2</v>
      </c>
      <c r="N148" s="38">
        <v>2023000.0000000002</v>
      </c>
      <c r="O148" s="38">
        <v>3611059.0528136045</v>
      </c>
      <c r="P148" s="39">
        <f t="shared" si="4"/>
        <v>-1.9000528982992537E-2</v>
      </c>
      <c r="Q148" s="38">
        <v>1588059.0528136045</v>
      </c>
      <c r="R148" s="77">
        <v>-4.2183924720383348E-2</v>
      </c>
      <c r="S148" s="38">
        <v>2023000.0000000002</v>
      </c>
      <c r="T148" s="38">
        <v>3611059.0528136045</v>
      </c>
      <c r="U148" s="39">
        <f t="shared" si="5"/>
        <v>-1.9000528982992537E-2</v>
      </c>
    </row>
    <row r="149" spans="1:21" x14ac:dyDescent="0.2">
      <c r="A149" s="43" t="s">
        <v>203</v>
      </c>
      <c r="B149" s="37">
        <v>332</v>
      </c>
      <c r="C149" s="44" t="s">
        <v>206</v>
      </c>
      <c r="D149" s="38">
        <v>1705000</v>
      </c>
      <c r="E149" s="38">
        <v>342000.00000000006</v>
      </c>
      <c r="F149" s="38">
        <v>2047000</v>
      </c>
      <c r="G149" s="38">
        <v>1662375</v>
      </c>
      <c r="H149" s="77">
        <v>-2.5000000000000022E-2</v>
      </c>
      <c r="I149" s="38">
        <v>342000.00000000006</v>
      </c>
      <c r="J149" s="38">
        <v>2004375</v>
      </c>
      <c r="K149" s="39">
        <f t="shared" si="3"/>
        <v>-2.0823155837811431E-2</v>
      </c>
      <c r="L149" s="38">
        <v>1620815.625</v>
      </c>
      <c r="M149" s="77">
        <v>-4.9374999999999947E-2</v>
      </c>
      <c r="N149" s="38">
        <v>342000.00000000006</v>
      </c>
      <c r="O149" s="38">
        <v>1962815.625</v>
      </c>
      <c r="P149" s="39">
        <f t="shared" si="4"/>
        <v>-4.1125732779677578E-2</v>
      </c>
      <c r="Q149" s="38">
        <v>1411274.398369523</v>
      </c>
      <c r="R149" s="77">
        <v>-0.17227308013517717</v>
      </c>
      <c r="S149" s="38">
        <v>342000.00000000006</v>
      </c>
      <c r="T149" s="38">
        <v>1753274.398369523</v>
      </c>
      <c r="U149" s="39">
        <f t="shared" si="5"/>
        <v>-0.14349076777258279</v>
      </c>
    </row>
    <row r="150" spans="1:21" x14ac:dyDescent="0.2">
      <c r="A150" s="43" t="s">
        <v>203</v>
      </c>
      <c r="B150" s="37">
        <v>884</v>
      </c>
      <c r="C150" s="44" t="s">
        <v>207</v>
      </c>
      <c r="D150" s="38">
        <v>658000</v>
      </c>
      <c r="E150" s="38">
        <v>0</v>
      </c>
      <c r="F150" s="38">
        <v>658000</v>
      </c>
      <c r="G150" s="38">
        <v>674634.15634052514</v>
      </c>
      <c r="H150" s="77">
        <v>2.5279872857940866E-2</v>
      </c>
      <c r="I150" s="38">
        <v>0</v>
      </c>
      <c r="J150" s="38">
        <v>674634.15634052514</v>
      </c>
      <c r="K150" s="39">
        <f t="shared" si="3"/>
        <v>2.5279872857940935E-2</v>
      </c>
      <c r="L150" s="38">
        <v>676318.73082680604</v>
      </c>
      <c r="M150" s="77">
        <v>2.7840016454112604E-2</v>
      </c>
      <c r="N150" s="38">
        <v>0</v>
      </c>
      <c r="O150" s="38">
        <v>676318.73082680604</v>
      </c>
      <c r="P150" s="39">
        <f t="shared" si="4"/>
        <v>2.7840016454112528E-2</v>
      </c>
      <c r="Q150" s="38">
        <v>676318.73082680604</v>
      </c>
      <c r="R150" s="77">
        <v>2.7840016454112604E-2</v>
      </c>
      <c r="S150" s="38">
        <v>0</v>
      </c>
      <c r="T150" s="38">
        <v>676318.73082680604</v>
      </c>
      <c r="U150" s="39">
        <f t="shared" si="5"/>
        <v>2.7840016454112528E-2</v>
      </c>
    </row>
    <row r="151" spans="1:21" x14ac:dyDescent="0.2">
      <c r="A151" s="43" t="s">
        <v>203</v>
      </c>
      <c r="B151" s="37">
        <v>333</v>
      </c>
      <c r="C151" s="44" t="s">
        <v>208</v>
      </c>
      <c r="D151" s="38">
        <v>1571235.1606071864</v>
      </c>
      <c r="E151" s="38">
        <v>285000</v>
      </c>
      <c r="F151" s="38">
        <v>1856235.1606071864</v>
      </c>
      <c r="G151" s="38">
        <v>1610955.7856972627</v>
      </c>
      <c r="H151" s="77">
        <v>2.5279872857941088E-2</v>
      </c>
      <c r="I151" s="38">
        <v>285000</v>
      </c>
      <c r="J151" s="38">
        <v>1895955.7856972627</v>
      </c>
      <c r="K151" s="39">
        <f t="shared" si="3"/>
        <v>2.1398487612465808E-2</v>
      </c>
      <c r="L151" s="38">
        <v>1645338.4560006808</v>
      </c>
      <c r="M151" s="77">
        <v>4.7162447258918272E-2</v>
      </c>
      <c r="N151" s="38">
        <v>285000</v>
      </c>
      <c r="O151" s="38">
        <v>1930338.4560006808</v>
      </c>
      <c r="P151" s="39">
        <f t="shared" si="4"/>
        <v>3.992128635751882E-2</v>
      </c>
      <c r="Q151" s="38">
        <v>1732023.3561838025</v>
      </c>
      <c r="R151" s="77">
        <v>0.10233235584830047</v>
      </c>
      <c r="S151" s="38">
        <v>285000</v>
      </c>
      <c r="T151" s="38">
        <v>2017023.3561838025</v>
      </c>
      <c r="U151" s="39">
        <f t="shared" si="5"/>
        <v>8.6620595810727591E-2</v>
      </c>
    </row>
    <row r="152" spans="1:21" x14ac:dyDescent="0.2">
      <c r="A152" s="43" t="s">
        <v>203</v>
      </c>
      <c r="B152" s="37">
        <v>893</v>
      </c>
      <c r="C152" s="44" t="s">
        <v>209</v>
      </c>
      <c r="D152" s="38">
        <v>979280</v>
      </c>
      <c r="E152" s="38">
        <v>2142380</v>
      </c>
      <c r="F152" s="38">
        <v>3121660</v>
      </c>
      <c r="G152" s="38">
        <v>1004036.0738923242</v>
      </c>
      <c r="H152" s="77">
        <v>2.5279872857940866E-2</v>
      </c>
      <c r="I152" s="38">
        <v>2142380</v>
      </c>
      <c r="J152" s="38">
        <v>3146416.0738923242</v>
      </c>
      <c r="K152" s="39">
        <f t="shared" si="3"/>
        <v>7.9304196780957022E-3</v>
      </c>
      <c r="L152" s="38">
        <v>1025465.2413517132</v>
      </c>
      <c r="M152" s="77">
        <v>4.716244725891805E-2</v>
      </c>
      <c r="N152" s="38">
        <v>2142380</v>
      </c>
      <c r="O152" s="38">
        <v>3167845.2413517134</v>
      </c>
      <c r="P152" s="39">
        <f t="shared" si="4"/>
        <v>1.4795090224980757E-2</v>
      </c>
      <c r="Q152" s="38">
        <v>1087747.1302249751</v>
      </c>
      <c r="R152" s="77">
        <v>0.1107621213799681</v>
      </c>
      <c r="S152" s="38">
        <v>2142380</v>
      </c>
      <c r="T152" s="38">
        <v>3230127.1302249748</v>
      </c>
      <c r="U152" s="39">
        <f t="shared" si="5"/>
        <v>3.4746618858227621E-2</v>
      </c>
    </row>
    <row r="153" spans="1:21" x14ac:dyDescent="0.2">
      <c r="A153" s="43" t="s">
        <v>203</v>
      </c>
      <c r="B153" s="37">
        <v>334</v>
      </c>
      <c r="C153" s="44" t="s">
        <v>210</v>
      </c>
      <c r="D153" s="38">
        <v>1027940.0000000001</v>
      </c>
      <c r="E153" s="38">
        <v>1446999.9999999998</v>
      </c>
      <c r="F153" s="38">
        <v>2474940</v>
      </c>
      <c r="G153" s="38">
        <v>1053926.1925055918</v>
      </c>
      <c r="H153" s="77">
        <v>2.5279872857940866E-2</v>
      </c>
      <c r="I153" s="38">
        <v>1446999.9999999998</v>
      </c>
      <c r="J153" s="38">
        <v>2500926.1925055915</v>
      </c>
      <c r="K153" s="39">
        <f t="shared" si="3"/>
        <v>1.049972625824931E-2</v>
      </c>
      <c r="L153" s="38">
        <v>1076420.166035332</v>
      </c>
      <c r="M153" s="77">
        <v>4.7162447258917828E-2</v>
      </c>
      <c r="N153" s="38">
        <v>1446999.9999999998</v>
      </c>
      <c r="O153" s="38">
        <v>2523420.1660353318</v>
      </c>
      <c r="P153" s="39">
        <f t="shared" si="4"/>
        <v>1.9588420743667234E-2</v>
      </c>
      <c r="Q153" s="38">
        <v>1095199.8929919424</v>
      </c>
      <c r="R153" s="77">
        <v>6.543173044335493E-2</v>
      </c>
      <c r="S153" s="38">
        <v>1446999.9999999998</v>
      </c>
      <c r="T153" s="38">
        <v>2542199.8929919424</v>
      </c>
      <c r="U153" s="39">
        <f t="shared" si="5"/>
        <v>2.7176373161346277E-2</v>
      </c>
    </row>
    <row r="154" spans="1:21" x14ac:dyDescent="0.2">
      <c r="A154" s="43" t="s">
        <v>203</v>
      </c>
      <c r="B154" s="37">
        <v>860</v>
      </c>
      <c r="C154" s="44" t="s">
        <v>211</v>
      </c>
      <c r="D154" s="38">
        <v>3163444.7318417071</v>
      </c>
      <c r="E154" s="38">
        <v>3190410</v>
      </c>
      <c r="F154" s="38">
        <v>6353854.7318417076</v>
      </c>
      <c r="G154" s="38">
        <v>3243416.2124557882</v>
      </c>
      <c r="H154" s="77">
        <v>2.5279872857940866E-2</v>
      </c>
      <c r="I154" s="38">
        <v>3190410</v>
      </c>
      <c r="J154" s="38">
        <v>6433826.2124557886</v>
      </c>
      <c r="K154" s="39">
        <f t="shared" si="3"/>
        <v>1.2586293516172466E-2</v>
      </c>
      <c r="L154" s="38">
        <v>3312640.5271636932</v>
      </c>
      <c r="M154" s="77">
        <v>4.7162447258917828E-2</v>
      </c>
      <c r="N154" s="38">
        <v>3190410</v>
      </c>
      <c r="O154" s="38">
        <v>6503050.5271636937</v>
      </c>
      <c r="P154" s="39">
        <f t="shared" si="4"/>
        <v>2.3481146739837516E-2</v>
      </c>
      <c r="Q154" s="38">
        <v>3388399.6357940319</v>
      </c>
      <c r="R154" s="77">
        <v>7.1110742567441543E-2</v>
      </c>
      <c r="S154" s="38">
        <v>3190410</v>
      </c>
      <c r="T154" s="38">
        <v>6578809.6357940324</v>
      </c>
      <c r="U154" s="39">
        <f t="shared" si="5"/>
        <v>3.5404477037377917E-2</v>
      </c>
    </row>
    <row r="155" spans="1:21" x14ac:dyDescent="0.2">
      <c r="A155" s="43" t="s">
        <v>203</v>
      </c>
      <c r="B155" s="37">
        <v>861</v>
      </c>
      <c r="C155" s="44" t="s">
        <v>212</v>
      </c>
      <c r="D155" s="38">
        <v>1277548.9856343684</v>
      </c>
      <c r="E155" s="38">
        <v>4135384</v>
      </c>
      <c r="F155" s="38">
        <v>5412932.9856343679</v>
      </c>
      <c r="G155" s="38">
        <v>1245610.2609935091</v>
      </c>
      <c r="H155" s="77">
        <v>-2.5000000000000022E-2</v>
      </c>
      <c r="I155" s="38">
        <v>4135384</v>
      </c>
      <c r="J155" s="38">
        <v>5380994.2609935086</v>
      </c>
      <c r="K155" s="39">
        <f t="shared" ref="K155:K175" si="6">(J155-$F155)/$F155</f>
        <v>-5.9004470821314324E-3</v>
      </c>
      <c r="L155" s="38">
        <v>1214470.0044686713</v>
      </c>
      <c r="M155" s="77">
        <v>-4.9375000000000169E-2</v>
      </c>
      <c r="N155" s="38">
        <v>4135384</v>
      </c>
      <c r="O155" s="38">
        <v>5349854.004468671</v>
      </c>
      <c r="P155" s="39">
        <f t="shared" ref="P155:P175" si="7">(O155-$F155)/$F155</f>
        <v>-1.1653382987209537E-2</v>
      </c>
      <c r="Q155" s="38">
        <v>1149122.1206933211</v>
      </c>
      <c r="R155" s="77">
        <v>-0.1005259809096688</v>
      </c>
      <c r="S155" s="38">
        <v>4135384</v>
      </c>
      <c r="T155" s="38">
        <v>5284506.1206933213</v>
      </c>
      <c r="U155" s="39">
        <f t="shared" ref="U155:U175" si="8">(T155-$F155)/$F155</f>
        <v>-2.372592922947403E-2</v>
      </c>
    </row>
    <row r="156" spans="1:21" x14ac:dyDescent="0.2">
      <c r="A156" s="43" t="s">
        <v>203</v>
      </c>
      <c r="B156" s="37">
        <v>894</v>
      </c>
      <c r="C156" s="44" t="s">
        <v>213</v>
      </c>
      <c r="D156" s="38">
        <v>1060351</v>
      </c>
      <c r="E156" s="38">
        <v>25000</v>
      </c>
      <c r="F156" s="38">
        <v>1085351</v>
      </c>
      <c r="G156" s="38">
        <v>1033842.2250000001</v>
      </c>
      <c r="H156" s="77">
        <v>-2.4999999999999911E-2</v>
      </c>
      <c r="I156" s="38">
        <v>25000</v>
      </c>
      <c r="J156" s="38">
        <v>1058842.2250000001</v>
      </c>
      <c r="K156" s="39">
        <f t="shared" si="6"/>
        <v>-2.4424149422629091E-2</v>
      </c>
      <c r="L156" s="38">
        <v>1007996.1693750001</v>
      </c>
      <c r="M156" s="77">
        <v>-4.9374999999999947E-2</v>
      </c>
      <c r="N156" s="38">
        <v>25000</v>
      </c>
      <c r="O156" s="38">
        <v>1032996.1693750001</v>
      </c>
      <c r="P156" s="39">
        <f t="shared" si="7"/>
        <v>-4.8237695109692572E-2</v>
      </c>
      <c r="Q156" s="38">
        <v>796128.64947149402</v>
      </c>
      <c r="R156" s="77">
        <v>-0.24918385565582146</v>
      </c>
      <c r="S156" s="38">
        <v>25000</v>
      </c>
      <c r="T156" s="38">
        <v>821128.64947149402</v>
      </c>
      <c r="U156" s="39">
        <f t="shared" si="8"/>
        <v>-0.24344414896978581</v>
      </c>
    </row>
    <row r="157" spans="1:21" x14ac:dyDescent="0.2">
      <c r="A157" s="43" t="s">
        <v>203</v>
      </c>
      <c r="B157" s="37">
        <v>335</v>
      </c>
      <c r="C157" s="44" t="s">
        <v>214</v>
      </c>
      <c r="D157" s="38">
        <v>1242000</v>
      </c>
      <c r="E157" s="38">
        <v>38000</v>
      </c>
      <c r="F157" s="38">
        <v>1280000</v>
      </c>
      <c r="G157" s="38">
        <v>1273397.6020895625</v>
      </c>
      <c r="H157" s="77">
        <v>2.5279872857940866E-2</v>
      </c>
      <c r="I157" s="38">
        <v>38000</v>
      </c>
      <c r="J157" s="38">
        <v>1311397.6020895625</v>
      </c>
      <c r="K157" s="39">
        <f t="shared" si="6"/>
        <v>2.4529376632470668E-2</v>
      </c>
      <c r="L157" s="38">
        <v>1300575.7594955761</v>
      </c>
      <c r="M157" s="77">
        <v>4.716244725891805E-2</v>
      </c>
      <c r="N157" s="38">
        <v>38000</v>
      </c>
      <c r="O157" s="38">
        <v>1338575.7594955761</v>
      </c>
      <c r="P157" s="39">
        <f t="shared" si="7"/>
        <v>4.5762312105918863E-2</v>
      </c>
      <c r="Q157" s="38">
        <v>1433105.3032058929</v>
      </c>
      <c r="R157" s="77">
        <v>0.15386900419154026</v>
      </c>
      <c r="S157" s="38">
        <v>38000</v>
      </c>
      <c r="T157" s="38">
        <v>1471105.3032058929</v>
      </c>
      <c r="U157" s="39">
        <f t="shared" si="8"/>
        <v>0.14930101812960384</v>
      </c>
    </row>
    <row r="158" spans="1:21" x14ac:dyDescent="0.2">
      <c r="A158" s="43" t="s">
        <v>203</v>
      </c>
      <c r="B158" s="37">
        <v>937</v>
      </c>
      <c r="C158" s="44" t="s">
        <v>215</v>
      </c>
      <c r="D158" s="38">
        <v>2848290.66</v>
      </c>
      <c r="E158" s="38">
        <v>1597889.35</v>
      </c>
      <c r="F158" s="38">
        <v>4446180.01</v>
      </c>
      <c r="G158" s="38">
        <v>2777083.3934999998</v>
      </c>
      <c r="H158" s="77">
        <v>-2.5000000000000133E-2</v>
      </c>
      <c r="I158" s="38">
        <v>1597889.35</v>
      </c>
      <c r="J158" s="38">
        <v>4374972.7434999999</v>
      </c>
      <c r="K158" s="39">
        <f t="shared" si="6"/>
        <v>-1.6015380920216028E-2</v>
      </c>
      <c r="L158" s="38">
        <v>2707656.3086625002</v>
      </c>
      <c r="M158" s="77">
        <v>-4.9374999999999947E-2</v>
      </c>
      <c r="N158" s="38">
        <v>1597889.35</v>
      </c>
      <c r="O158" s="38">
        <v>4305545.6586624999</v>
      </c>
      <c r="P158" s="39">
        <f t="shared" si="7"/>
        <v>-3.1630377317426676E-2</v>
      </c>
      <c r="Q158" s="38">
        <v>2295881.3036979036</v>
      </c>
      <c r="R158" s="77">
        <v>-0.19394416590268093</v>
      </c>
      <c r="S158" s="38">
        <v>1597889.35</v>
      </c>
      <c r="T158" s="38">
        <v>3893770.6536979037</v>
      </c>
      <c r="U158" s="39">
        <f t="shared" si="8"/>
        <v>-0.12424358776740037</v>
      </c>
    </row>
    <row r="159" spans="1:21" x14ac:dyDescent="0.2">
      <c r="A159" s="43" t="s">
        <v>203</v>
      </c>
      <c r="B159" s="37">
        <v>336</v>
      </c>
      <c r="C159" s="44" t="s">
        <v>216</v>
      </c>
      <c r="D159" s="38">
        <v>1142000</v>
      </c>
      <c r="E159" s="38">
        <v>760000</v>
      </c>
      <c r="F159" s="38">
        <v>1902000</v>
      </c>
      <c r="G159" s="38">
        <v>1170869.6148037687</v>
      </c>
      <c r="H159" s="77">
        <v>2.5279872857941088E-2</v>
      </c>
      <c r="I159" s="38">
        <v>760000</v>
      </c>
      <c r="J159" s="38">
        <v>1930869.6148037687</v>
      </c>
      <c r="K159" s="39">
        <f t="shared" si="6"/>
        <v>1.5178556679163352E-2</v>
      </c>
      <c r="L159" s="38">
        <v>1195859.5147696845</v>
      </c>
      <c r="M159" s="77">
        <v>4.716244725891805E-2</v>
      </c>
      <c r="N159" s="38">
        <v>760000</v>
      </c>
      <c r="O159" s="38">
        <v>1955859.5147696845</v>
      </c>
      <c r="P159" s="39">
        <f t="shared" si="7"/>
        <v>2.8317305346837289E-2</v>
      </c>
      <c r="Q159" s="38">
        <v>1246596.528082581</v>
      </c>
      <c r="R159" s="77">
        <v>9.1590655063556126E-2</v>
      </c>
      <c r="S159" s="38">
        <v>760000</v>
      </c>
      <c r="T159" s="38">
        <v>2006596.528082581</v>
      </c>
      <c r="U159" s="39">
        <f t="shared" si="8"/>
        <v>5.4992916972965829E-2</v>
      </c>
    </row>
    <row r="160" spans="1:21" x14ac:dyDescent="0.2">
      <c r="A160" s="43" t="s">
        <v>203</v>
      </c>
      <c r="B160" s="37">
        <v>885</v>
      </c>
      <c r="C160" s="44" t="s">
        <v>217</v>
      </c>
      <c r="D160" s="38">
        <v>2296000</v>
      </c>
      <c r="E160" s="38">
        <v>1500000</v>
      </c>
      <c r="F160" s="38">
        <v>3796000</v>
      </c>
      <c r="G160" s="38">
        <v>2241627.308633876</v>
      </c>
      <c r="H160" s="77">
        <v>-2.3681485786639311E-2</v>
      </c>
      <c r="I160" s="38">
        <v>1500000</v>
      </c>
      <c r="J160" s="38">
        <v>3741627.308633876</v>
      </c>
      <c r="K160" s="39">
        <f t="shared" si="6"/>
        <v>-1.4323680549558473E-2</v>
      </c>
      <c r="L160" s="38">
        <v>2241627.308633876</v>
      </c>
      <c r="M160" s="77">
        <v>-2.3681485786639311E-2</v>
      </c>
      <c r="N160" s="38">
        <v>1500000</v>
      </c>
      <c r="O160" s="38">
        <v>3741627.308633876</v>
      </c>
      <c r="P160" s="39">
        <f t="shared" si="7"/>
        <v>-1.4323680549558473E-2</v>
      </c>
      <c r="Q160" s="38">
        <v>2241627.308633876</v>
      </c>
      <c r="R160" s="77">
        <v>-2.3681485786639311E-2</v>
      </c>
      <c r="S160" s="38">
        <v>1500000</v>
      </c>
      <c r="T160" s="38">
        <v>3741627.308633876</v>
      </c>
      <c r="U160" s="39">
        <f t="shared" si="8"/>
        <v>-1.4323680549558473E-2</v>
      </c>
    </row>
    <row r="161" spans="1:21" x14ac:dyDescent="0.2">
      <c r="A161" s="43" t="s">
        <v>218</v>
      </c>
      <c r="B161" s="37">
        <v>370</v>
      </c>
      <c r="C161" s="44" t="s">
        <v>219</v>
      </c>
      <c r="D161" s="38">
        <v>926821</v>
      </c>
      <c r="E161" s="38">
        <v>875000</v>
      </c>
      <c r="F161" s="38">
        <v>1801821</v>
      </c>
      <c r="G161" s="38">
        <v>950250.9170420696</v>
      </c>
      <c r="H161" s="77">
        <v>2.5279872857940866E-2</v>
      </c>
      <c r="I161" s="38">
        <v>875000</v>
      </c>
      <c r="J161" s="38">
        <v>1825250.9170420696</v>
      </c>
      <c r="K161" s="39">
        <f t="shared" si="6"/>
        <v>1.3003465406424724E-2</v>
      </c>
      <c r="L161" s="38">
        <v>970532.14653095754</v>
      </c>
      <c r="M161" s="77">
        <v>4.7162447258917828E-2</v>
      </c>
      <c r="N161" s="38">
        <v>875000</v>
      </c>
      <c r="O161" s="38">
        <v>1845532.1465309574</v>
      </c>
      <c r="P161" s="39">
        <f t="shared" si="7"/>
        <v>2.4259427840477733E-2</v>
      </c>
      <c r="Q161" s="38">
        <v>1008245.1285177945</v>
      </c>
      <c r="R161" s="77">
        <v>8.7853132932674827E-2</v>
      </c>
      <c r="S161" s="38">
        <v>875000</v>
      </c>
      <c r="T161" s="38">
        <v>1883245.1285177944</v>
      </c>
      <c r="U161" s="39">
        <f t="shared" si="8"/>
        <v>4.5189909828886675E-2</v>
      </c>
    </row>
    <row r="162" spans="1:21" x14ac:dyDescent="0.2">
      <c r="A162" s="43" t="s">
        <v>218</v>
      </c>
      <c r="B162" s="37">
        <v>380</v>
      </c>
      <c r="C162" s="44" t="s">
        <v>220</v>
      </c>
      <c r="D162" s="38">
        <v>2332716.96122004</v>
      </c>
      <c r="E162" s="38">
        <v>439728.74981461139</v>
      </c>
      <c r="F162" s="38">
        <v>2772445.7110346514</v>
      </c>
      <c r="G162" s="38">
        <v>2391687.7494132449</v>
      </c>
      <c r="H162" s="77">
        <v>2.5279872857940866E-2</v>
      </c>
      <c r="I162" s="38">
        <v>439728.74981461139</v>
      </c>
      <c r="J162" s="38">
        <v>2831416.4992278563</v>
      </c>
      <c r="K162" s="39">
        <f t="shared" si="6"/>
        <v>2.1270313051936208E-2</v>
      </c>
      <c r="L162" s="38">
        <v>2442733.6018735636</v>
      </c>
      <c r="M162" s="77">
        <v>4.716244725891805E-2</v>
      </c>
      <c r="N162" s="38">
        <v>439728.74981461139</v>
      </c>
      <c r="O162" s="38">
        <v>2882462.351688175</v>
      </c>
      <c r="P162" s="39">
        <f t="shared" si="7"/>
        <v>3.968216229289713E-2</v>
      </c>
      <c r="Q162" s="38">
        <v>2824041.5235572029</v>
      </c>
      <c r="R162" s="77">
        <v>0.21062330771590654</v>
      </c>
      <c r="S162" s="38">
        <v>439728.74981461139</v>
      </c>
      <c r="T162" s="38">
        <v>3263770.2733718143</v>
      </c>
      <c r="U162" s="39">
        <f t="shared" si="8"/>
        <v>0.17721701831045236</v>
      </c>
    </row>
    <row r="163" spans="1:21" x14ac:dyDescent="0.2">
      <c r="A163" s="43" t="s">
        <v>218</v>
      </c>
      <c r="B163" s="37">
        <v>381</v>
      </c>
      <c r="C163" s="44" t="s">
        <v>221</v>
      </c>
      <c r="D163" s="38">
        <v>1008000</v>
      </c>
      <c r="E163" s="38">
        <v>1722000</v>
      </c>
      <c r="F163" s="38">
        <v>2730000</v>
      </c>
      <c r="G163" s="38">
        <v>1029588.8129267726</v>
      </c>
      <c r="H163" s="77">
        <v>2.1417473141639443E-2</v>
      </c>
      <c r="I163" s="38">
        <v>1722000</v>
      </c>
      <c r="J163" s="38">
        <v>2751588.8129267725</v>
      </c>
      <c r="K163" s="39">
        <f t="shared" si="6"/>
        <v>7.9079900830668556E-3</v>
      </c>
      <c r="L163" s="38">
        <v>1029588.8129267726</v>
      </c>
      <c r="M163" s="77">
        <v>2.1417473141639443E-2</v>
      </c>
      <c r="N163" s="38">
        <v>1722000</v>
      </c>
      <c r="O163" s="38">
        <v>2751588.8129267725</v>
      </c>
      <c r="P163" s="39">
        <f t="shared" si="7"/>
        <v>7.9079900830668556E-3</v>
      </c>
      <c r="Q163" s="38">
        <v>1029588.8129267726</v>
      </c>
      <c r="R163" s="77">
        <v>2.1417473141639443E-2</v>
      </c>
      <c r="S163" s="38">
        <v>1722000</v>
      </c>
      <c r="T163" s="38">
        <v>2751588.8129267725</v>
      </c>
      <c r="U163" s="39">
        <f t="shared" si="8"/>
        <v>7.9079900830668556E-3</v>
      </c>
    </row>
    <row r="164" spans="1:21" x14ac:dyDescent="0.2">
      <c r="A164" s="43" t="s">
        <v>218</v>
      </c>
      <c r="B164" s="37">
        <v>371</v>
      </c>
      <c r="C164" s="44" t="s">
        <v>222</v>
      </c>
      <c r="D164" s="38">
        <v>1300000</v>
      </c>
      <c r="E164" s="38">
        <v>213000</v>
      </c>
      <c r="F164" s="38">
        <v>1513000</v>
      </c>
      <c r="G164" s="38">
        <v>1332863.8347153233</v>
      </c>
      <c r="H164" s="77">
        <v>2.5279872857941088E-2</v>
      </c>
      <c r="I164" s="38">
        <v>213000</v>
      </c>
      <c r="J164" s="38">
        <v>1545863.8347153233</v>
      </c>
      <c r="K164" s="39">
        <f t="shared" si="6"/>
        <v>2.1720974696181949E-2</v>
      </c>
      <c r="L164" s="38">
        <v>1353294.9857567681</v>
      </c>
      <c r="M164" s="77">
        <v>4.0996142889821563E-2</v>
      </c>
      <c r="N164" s="38">
        <v>213000</v>
      </c>
      <c r="O164" s="38">
        <v>1566294.9857567681</v>
      </c>
      <c r="P164" s="39">
        <f t="shared" si="7"/>
        <v>3.5224709687222834E-2</v>
      </c>
      <c r="Q164" s="38">
        <v>1353294.9857567681</v>
      </c>
      <c r="R164" s="77">
        <v>4.0996142889821563E-2</v>
      </c>
      <c r="S164" s="38">
        <v>213000</v>
      </c>
      <c r="T164" s="38">
        <v>1566294.9857567681</v>
      </c>
      <c r="U164" s="39">
        <f t="shared" si="8"/>
        <v>3.5224709687222834E-2</v>
      </c>
    </row>
    <row r="165" spans="1:21" x14ac:dyDescent="0.2">
      <c r="A165" s="43" t="s">
        <v>218</v>
      </c>
      <c r="B165" s="37">
        <v>811</v>
      </c>
      <c r="C165" s="44" t="s">
        <v>223</v>
      </c>
      <c r="D165" s="38">
        <v>1494840.0000000005</v>
      </c>
      <c r="E165" s="38">
        <v>657590.00000000012</v>
      </c>
      <c r="F165" s="38">
        <v>2152430.0000000005</v>
      </c>
      <c r="G165" s="38">
        <v>1457469.0000000005</v>
      </c>
      <c r="H165" s="77">
        <v>-2.5000000000000022E-2</v>
      </c>
      <c r="I165" s="38">
        <v>657590.00000000012</v>
      </c>
      <c r="J165" s="38">
        <v>2115059.0000000005</v>
      </c>
      <c r="K165" s="39">
        <f t="shared" si="6"/>
        <v>-1.7362237099464321E-2</v>
      </c>
      <c r="L165" s="38">
        <v>1421032.2750000006</v>
      </c>
      <c r="M165" s="77">
        <v>-4.9374999999999836E-2</v>
      </c>
      <c r="N165" s="38">
        <v>657590.00000000012</v>
      </c>
      <c r="O165" s="38">
        <v>2078622.2750000008</v>
      </c>
      <c r="P165" s="39">
        <f t="shared" si="7"/>
        <v>-3.4290418271441865E-2</v>
      </c>
      <c r="Q165" s="38">
        <v>1290249.9549386667</v>
      </c>
      <c r="R165" s="77">
        <v>-0.13686417614014457</v>
      </c>
      <c r="S165" s="38">
        <v>657590.00000000012</v>
      </c>
      <c r="T165" s="38">
        <v>1947839.9549386669</v>
      </c>
      <c r="U165" s="39">
        <f t="shared" si="8"/>
        <v>-9.5050731062721452E-2</v>
      </c>
    </row>
    <row r="166" spans="1:21" x14ac:dyDescent="0.2">
      <c r="A166" s="43" t="s">
        <v>218</v>
      </c>
      <c r="B166" s="37">
        <v>810</v>
      </c>
      <c r="C166" s="36" t="s">
        <v>224</v>
      </c>
      <c r="D166" s="38">
        <v>1750000</v>
      </c>
      <c r="E166" s="38">
        <v>1151000</v>
      </c>
      <c r="F166" s="38">
        <v>2901000</v>
      </c>
      <c r="G166" s="38">
        <v>1706249.9999999998</v>
      </c>
      <c r="H166" s="77">
        <v>-2.5000000000000133E-2</v>
      </c>
      <c r="I166" s="38">
        <v>1151000</v>
      </c>
      <c r="J166" s="38">
        <v>2857250</v>
      </c>
      <c r="K166" s="39">
        <f t="shared" si="6"/>
        <v>-1.5081006549465701E-2</v>
      </c>
      <c r="L166" s="38">
        <v>1663593.7499999998</v>
      </c>
      <c r="M166" s="77">
        <v>-4.9375000000000169E-2</v>
      </c>
      <c r="N166" s="38">
        <v>1151000</v>
      </c>
      <c r="O166" s="38">
        <v>2814593.75</v>
      </c>
      <c r="P166" s="39">
        <f t="shared" si="7"/>
        <v>-2.9784987935194761E-2</v>
      </c>
      <c r="Q166" s="38">
        <v>1193936.4843331655</v>
      </c>
      <c r="R166" s="77">
        <v>-0.31775058038104831</v>
      </c>
      <c r="S166" s="38">
        <v>1151000</v>
      </c>
      <c r="T166" s="38">
        <v>2344936.4843331655</v>
      </c>
      <c r="U166" s="39">
        <f t="shared" si="8"/>
        <v>-0.19167994335292471</v>
      </c>
    </row>
    <row r="167" spans="1:21" x14ac:dyDescent="0.2">
      <c r="A167" s="43" t="s">
        <v>218</v>
      </c>
      <c r="B167" s="37">
        <v>382</v>
      </c>
      <c r="C167" s="44" t="s">
        <v>225</v>
      </c>
      <c r="D167" s="38">
        <v>2195500</v>
      </c>
      <c r="E167" s="38">
        <v>170400</v>
      </c>
      <c r="F167" s="38">
        <v>2365900</v>
      </c>
      <c r="G167" s="38">
        <v>2140612.5</v>
      </c>
      <c r="H167" s="77">
        <v>-2.5000000000000022E-2</v>
      </c>
      <c r="I167" s="38">
        <v>170400</v>
      </c>
      <c r="J167" s="38">
        <v>2311012.5</v>
      </c>
      <c r="K167" s="39">
        <f t="shared" si="6"/>
        <v>-2.3199416712456147E-2</v>
      </c>
      <c r="L167" s="38">
        <v>2087097.1874999998</v>
      </c>
      <c r="M167" s="77">
        <v>-4.9375000000000058E-2</v>
      </c>
      <c r="N167" s="38">
        <v>170400</v>
      </c>
      <c r="O167" s="38">
        <v>2257497.1875</v>
      </c>
      <c r="P167" s="39">
        <f t="shared" si="7"/>
        <v>-4.5818848007100892E-2</v>
      </c>
      <c r="Q167" s="38">
        <v>1965942.5177526996</v>
      </c>
      <c r="R167" s="77">
        <v>-0.10455817911514487</v>
      </c>
      <c r="S167" s="38">
        <v>170400</v>
      </c>
      <c r="T167" s="38">
        <v>2136342.5177526996</v>
      </c>
      <c r="U167" s="39">
        <f t="shared" si="8"/>
        <v>-9.7027550719514966E-2</v>
      </c>
    </row>
    <row r="168" spans="1:21" x14ac:dyDescent="0.2">
      <c r="A168" s="43" t="s">
        <v>218</v>
      </c>
      <c r="B168" s="37">
        <v>383</v>
      </c>
      <c r="C168" s="44" t="s">
        <v>226</v>
      </c>
      <c r="D168" s="38">
        <v>3298360</v>
      </c>
      <c r="E168" s="38">
        <v>1702740</v>
      </c>
      <c r="F168" s="38">
        <v>5001100</v>
      </c>
      <c r="G168" s="38">
        <v>3381742.1214397182</v>
      </c>
      <c r="H168" s="77">
        <v>2.5279872857940866E-2</v>
      </c>
      <c r="I168" s="38">
        <v>1702740</v>
      </c>
      <c r="J168" s="38">
        <v>5084482.1214397177</v>
      </c>
      <c r="K168" s="39">
        <f t="shared" si="6"/>
        <v>1.6672756281561597E-2</v>
      </c>
      <c r="L168" s="38">
        <v>3453918.729540925</v>
      </c>
      <c r="M168" s="77">
        <v>4.716244725891805E-2</v>
      </c>
      <c r="N168" s="38">
        <v>1702740</v>
      </c>
      <c r="O168" s="38">
        <v>5156658.7295409255</v>
      </c>
      <c r="P168" s="39">
        <f t="shared" si="7"/>
        <v>3.1104902829562592E-2</v>
      </c>
      <c r="Q168" s="38">
        <v>3460425.6557762641</v>
      </c>
      <c r="R168" s="77">
        <v>4.9135223497818403E-2</v>
      </c>
      <c r="S168" s="38">
        <v>1702740</v>
      </c>
      <c r="T168" s="38">
        <v>5163165.6557762641</v>
      </c>
      <c r="U168" s="39">
        <f t="shared" si="8"/>
        <v>3.2406001834849166E-2</v>
      </c>
    </row>
    <row r="169" spans="1:21" x14ac:dyDescent="0.2">
      <c r="A169" s="43" t="s">
        <v>218</v>
      </c>
      <c r="B169" s="37">
        <v>812</v>
      </c>
      <c r="C169" s="44" t="s">
        <v>227</v>
      </c>
      <c r="D169" s="38">
        <v>1020000</v>
      </c>
      <c r="E169" s="38">
        <v>434000</v>
      </c>
      <c r="F169" s="38">
        <v>1454000</v>
      </c>
      <c r="G169" s="38">
        <v>994500.00000000012</v>
      </c>
      <c r="H169" s="77">
        <v>-2.4999999999999911E-2</v>
      </c>
      <c r="I169" s="38">
        <v>434000</v>
      </c>
      <c r="J169" s="38">
        <v>1428500</v>
      </c>
      <c r="K169" s="39">
        <f t="shared" si="6"/>
        <v>-1.7537826685006877E-2</v>
      </c>
      <c r="L169" s="38">
        <v>969637.50000000012</v>
      </c>
      <c r="M169" s="77">
        <v>-4.9374999999999836E-2</v>
      </c>
      <c r="N169" s="38">
        <v>434000</v>
      </c>
      <c r="O169" s="38">
        <v>1403637.5</v>
      </c>
      <c r="P169" s="39">
        <f t="shared" si="7"/>
        <v>-3.4637207702888584E-2</v>
      </c>
      <c r="Q169" s="38">
        <v>704223.78023827448</v>
      </c>
      <c r="R169" s="77">
        <v>-0.30958452917816226</v>
      </c>
      <c r="S169" s="38">
        <v>434000</v>
      </c>
      <c r="T169" s="38">
        <v>1138223.7802382745</v>
      </c>
      <c r="U169" s="39">
        <f t="shared" si="8"/>
        <v>-0.21717759268344258</v>
      </c>
    </row>
    <row r="170" spans="1:21" x14ac:dyDescent="0.2">
      <c r="A170" s="43" t="s">
        <v>218</v>
      </c>
      <c r="B170" s="37">
        <v>813</v>
      </c>
      <c r="C170" s="44" t="s">
        <v>228</v>
      </c>
      <c r="D170" s="38">
        <v>709083.07579821395</v>
      </c>
      <c r="E170" s="38">
        <v>365000</v>
      </c>
      <c r="F170" s="38">
        <v>1074083.0757982139</v>
      </c>
      <c r="G170" s="38">
        <v>726310.32298107725</v>
      </c>
      <c r="H170" s="77">
        <v>2.4295104157535663E-2</v>
      </c>
      <c r="I170" s="38">
        <v>365000</v>
      </c>
      <c r="J170" s="38">
        <v>1091310.3229810772</v>
      </c>
      <c r="K170" s="39">
        <f t="shared" si="6"/>
        <v>1.6039026748522898E-2</v>
      </c>
      <c r="L170" s="38">
        <v>726310.32298107725</v>
      </c>
      <c r="M170" s="77">
        <v>2.4295104157535663E-2</v>
      </c>
      <c r="N170" s="38">
        <v>365000</v>
      </c>
      <c r="O170" s="38">
        <v>1091310.3229810772</v>
      </c>
      <c r="P170" s="39">
        <f t="shared" si="7"/>
        <v>1.6039026748522898E-2</v>
      </c>
      <c r="Q170" s="38">
        <v>726310.32298107725</v>
      </c>
      <c r="R170" s="77">
        <v>2.4295104157535663E-2</v>
      </c>
      <c r="S170" s="38">
        <v>365000</v>
      </c>
      <c r="T170" s="38">
        <v>1091310.3229810772</v>
      </c>
      <c r="U170" s="39">
        <f t="shared" si="8"/>
        <v>1.6039026748522898E-2</v>
      </c>
    </row>
    <row r="171" spans="1:21" x14ac:dyDescent="0.2">
      <c r="A171" s="43" t="s">
        <v>218</v>
      </c>
      <c r="B171" s="37">
        <v>815</v>
      </c>
      <c r="C171" s="44" t="s">
        <v>229</v>
      </c>
      <c r="D171" s="38">
        <v>2571586</v>
      </c>
      <c r="E171" s="38">
        <v>1788000</v>
      </c>
      <c r="F171" s="38">
        <v>4359586</v>
      </c>
      <c r="G171" s="38">
        <v>2507296.35</v>
      </c>
      <c r="H171" s="77">
        <v>-2.4999999999999911E-2</v>
      </c>
      <c r="I171" s="38">
        <v>1788000</v>
      </c>
      <c r="J171" s="38">
        <v>4295296.3499999996</v>
      </c>
      <c r="K171" s="39">
        <f t="shared" si="6"/>
        <v>-1.4746732831970828E-2</v>
      </c>
      <c r="L171" s="38">
        <v>2444613.9412500001</v>
      </c>
      <c r="M171" s="77">
        <v>-4.9374999999999947E-2</v>
      </c>
      <c r="N171" s="38">
        <v>1788000</v>
      </c>
      <c r="O171" s="38">
        <v>4232613.9412500001</v>
      </c>
      <c r="P171" s="39">
        <f t="shared" si="7"/>
        <v>-2.9124797343142182E-2</v>
      </c>
      <c r="Q171" s="38">
        <v>2266249.4306939156</v>
      </c>
      <c r="R171" s="77">
        <v>-0.11873472997056467</v>
      </c>
      <c r="S171" s="38">
        <v>1788000</v>
      </c>
      <c r="T171" s="38">
        <v>4054249.4306939156</v>
      </c>
      <c r="U171" s="39">
        <f t="shared" si="8"/>
        <v>-7.0037973630084238E-2</v>
      </c>
    </row>
    <row r="172" spans="1:21" x14ac:dyDescent="0.2">
      <c r="A172" s="43" t="s">
        <v>218</v>
      </c>
      <c r="B172" s="37">
        <v>372</v>
      </c>
      <c r="C172" s="44" t="s">
        <v>230</v>
      </c>
      <c r="D172" s="38">
        <v>1044999.9999999999</v>
      </c>
      <c r="E172" s="38">
        <v>0</v>
      </c>
      <c r="F172" s="38">
        <v>1044999.9999999999</v>
      </c>
      <c r="G172" s="38">
        <v>1071417.4671365479</v>
      </c>
      <c r="H172" s="77">
        <v>2.5279872857940644E-2</v>
      </c>
      <c r="I172" s="38">
        <v>0</v>
      </c>
      <c r="J172" s="38">
        <v>1071417.4671365479</v>
      </c>
      <c r="K172" s="39">
        <f t="shared" si="6"/>
        <v>2.5279872857940689E-2</v>
      </c>
      <c r="L172" s="38">
        <v>1094284.7573855692</v>
      </c>
      <c r="M172" s="77">
        <v>4.716244725891805E-2</v>
      </c>
      <c r="N172" s="38">
        <v>0</v>
      </c>
      <c r="O172" s="38">
        <v>1094284.7573855692</v>
      </c>
      <c r="P172" s="39">
        <f t="shared" si="7"/>
        <v>4.7162447258917974E-2</v>
      </c>
      <c r="Q172" s="38">
        <v>1266971.5849310376</v>
      </c>
      <c r="R172" s="77">
        <v>0.21241299993400742</v>
      </c>
      <c r="S172" s="38">
        <v>0</v>
      </c>
      <c r="T172" s="38">
        <v>1266971.5849310376</v>
      </c>
      <c r="U172" s="39">
        <f t="shared" si="8"/>
        <v>0.21241299993400742</v>
      </c>
    </row>
    <row r="173" spans="1:21" x14ac:dyDescent="0.2">
      <c r="A173" s="43" t="s">
        <v>218</v>
      </c>
      <c r="B173" s="37">
        <v>373</v>
      </c>
      <c r="C173" s="44" t="s">
        <v>231</v>
      </c>
      <c r="D173" s="38">
        <v>1978000</v>
      </c>
      <c r="E173" s="38">
        <v>5929000</v>
      </c>
      <c r="F173" s="38">
        <v>7907000</v>
      </c>
      <c r="G173" s="38">
        <v>2028003.5885130069</v>
      </c>
      <c r="H173" s="77">
        <v>2.5279872857940866E-2</v>
      </c>
      <c r="I173" s="38">
        <v>5929000</v>
      </c>
      <c r="J173" s="38">
        <v>7957003.5885130074</v>
      </c>
      <c r="K173" s="39">
        <f t="shared" si="6"/>
        <v>6.3239646532196013E-3</v>
      </c>
      <c r="L173" s="38">
        <v>2071287.3206781398</v>
      </c>
      <c r="M173" s="77">
        <v>4.716244725891805E-2</v>
      </c>
      <c r="N173" s="38">
        <v>5929000</v>
      </c>
      <c r="O173" s="38">
        <v>8000287.32067814</v>
      </c>
      <c r="P173" s="39">
        <f t="shared" si="7"/>
        <v>1.1798067620860003E-2</v>
      </c>
      <c r="Q173" s="38">
        <v>2287783.5558017557</v>
      </c>
      <c r="R173" s="77">
        <v>0.1566145378168633</v>
      </c>
      <c r="S173" s="38">
        <v>5929000</v>
      </c>
      <c r="T173" s="38">
        <v>8216783.5558017557</v>
      </c>
      <c r="U173" s="39">
        <f t="shared" si="8"/>
        <v>3.9178393297300586E-2</v>
      </c>
    </row>
    <row r="174" spans="1:21" x14ac:dyDescent="0.2">
      <c r="A174" s="43" t="s">
        <v>218</v>
      </c>
      <c r="B174" s="37">
        <v>384</v>
      </c>
      <c r="C174" s="44" t="s">
        <v>232</v>
      </c>
      <c r="D174" s="38">
        <v>1366769</v>
      </c>
      <c r="E174" s="38">
        <v>205000.00000000003</v>
      </c>
      <c r="F174" s="38">
        <v>1571769</v>
      </c>
      <c r="G174" s="38">
        <v>1401320.7465461751</v>
      </c>
      <c r="H174" s="77">
        <v>2.5279872857940866E-2</v>
      </c>
      <c r="I174" s="38">
        <v>205000.00000000003</v>
      </c>
      <c r="J174" s="38">
        <v>1606320.7465461751</v>
      </c>
      <c r="K174" s="39">
        <f t="shared" si="6"/>
        <v>2.1982712819870541E-2</v>
      </c>
      <c r="L174" s="38">
        <v>1431229.1708776243</v>
      </c>
      <c r="M174" s="77">
        <v>4.716244725891805E-2</v>
      </c>
      <c r="N174" s="38">
        <v>205000.00000000003</v>
      </c>
      <c r="O174" s="38">
        <v>1636229.1708776243</v>
      </c>
      <c r="P174" s="39">
        <f t="shared" si="7"/>
        <v>4.101122421782355E-2</v>
      </c>
      <c r="Q174" s="38">
        <v>1477361.909674959</v>
      </c>
      <c r="R174" s="77">
        <v>8.0915582424651911E-2</v>
      </c>
      <c r="S174" s="38">
        <v>205000.00000000003</v>
      </c>
      <c r="T174" s="38">
        <v>1682361.909674959</v>
      </c>
      <c r="U174" s="39">
        <f t="shared" si="8"/>
        <v>7.0362063175287856E-2</v>
      </c>
    </row>
    <row r="175" spans="1:21" ht="15.75" thickBot="1" x14ac:dyDescent="0.25">
      <c r="A175" s="45" t="s">
        <v>218</v>
      </c>
      <c r="B175" s="46">
        <v>816</v>
      </c>
      <c r="C175" s="47" t="s">
        <v>233</v>
      </c>
      <c r="D175" s="38">
        <v>704310</v>
      </c>
      <c r="E175" s="38">
        <v>2953830</v>
      </c>
      <c r="F175" s="38">
        <v>3658140</v>
      </c>
      <c r="G175" s="38">
        <v>691027.22176378663</v>
      </c>
      <c r="H175" s="77">
        <v>-1.8859278210182073E-2</v>
      </c>
      <c r="I175" s="38">
        <v>2953830</v>
      </c>
      <c r="J175" s="38">
        <v>3644857.2217637869</v>
      </c>
      <c r="K175" s="39">
        <f t="shared" si="6"/>
        <v>-3.6310196537620593E-3</v>
      </c>
      <c r="L175" s="38">
        <v>691027.22176378663</v>
      </c>
      <c r="M175" s="77">
        <v>-1.8859278210182073E-2</v>
      </c>
      <c r="N175" s="38">
        <v>2953830</v>
      </c>
      <c r="O175" s="38">
        <v>3644857.2217637869</v>
      </c>
      <c r="P175" s="39">
        <f t="shared" si="7"/>
        <v>-3.6310196537620593E-3</v>
      </c>
      <c r="Q175" s="38">
        <v>691027.22176378663</v>
      </c>
      <c r="R175" s="77">
        <v>-1.8859278210182073E-2</v>
      </c>
      <c r="S175" s="38">
        <v>2953830</v>
      </c>
      <c r="T175" s="38">
        <v>3644857.2217637869</v>
      </c>
      <c r="U175" s="39">
        <f t="shared" si="8"/>
        <v>-3.6310196537620593E-3</v>
      </c>
    </row>
    <row r="176" spans="1:21" x14ac:dyDescent="0.2">
      <c r="A176" s="26"/>
      <c r="B176" s="26"/>
      <c r="C176" s="26"/>
      <c r="D176" s="48"/>
      <c r="E176" s="48"/>
      <c r="F176" s="48"/>
      <c r="G176" s="26"/>
      <c r="H176" s="26"/>
      <c r="I176" s="26"/>
      <c r="J176" s="26"/>
      <c r="K176" s="26"/>
      <c r="L176" s="48"/>
      <c r="M176" s="48"/>
      <c r="N176" s="48"/>
      <c r="O176" s="48"/>
      <c r="P176" s="48"/>
    </row>
    <row r="177" spans="1:16" x14ac:dyDescent="0.2">
      <c r="A177" s="26"/>
      <c r="B177" s="26"/>
      <c r="C177" s="26"/>
      <c r="D177" s="26"/>
      <c r="E177" s="26"/>
      <c r="F177" s="26"/>
      <c r="G177" s="26"/>
      <c r="H177" s="26"/>
      <c r="I177" s="26"/>
      <c r="J177" s="26"/>
      <c r="K177" s="26"/>
      <c r="L177" s="26"/>
      <c r="M177" s="26"/>
      <c r="N177" s="26"/>
      <c r="O177" s="26"/>
      <c r="P177" s="26"/>
    </row>
  </sheetData>
  <mergeCells count="30">
    <mergeCell ref="A3:J3"/>
    <mergeCell ref="A4:J4"/>
    <mergeCell ref="N1:N2"/>
    <mergeCell ref="I1:I2"/>
    <mergeCell ref="J1:J2"/>
    <mergeCell ref="K1:K2"/>
    <mergeCell ref="L1:L2"/>
    <mergeCell ref="M1:M2"/>
    <mergeCell ref="A1:H2"/>
    <mergeCell ref="A23:A24"/>
    <mergeCell ref="B23:B24"/>
    <mergeCell ref="C23:C24"/>
    <mergeCell ref="L22:P22"/>
    <mergeCell ref="D21:F21"/>
    <mergeCell ref="Q22:U22"/>
    <mergeCell ref="G22:K22"/>
    <mergeCell ref="B19:P19"/>
    <mergeCell ref="A5:P5"/>
    <mergeCell ref="L21:P21"/>
    <mergeCell ref="Q21:U21"/>
    <mergeCell ref="B10:P10"/>
    <mergeCell ref="B9:P9"/>
    <mergeCell ref="B8:P8"/>
    <mergeCell ref="B13:P13"/>
    <mergeCell ref="B14:P14"/>
    <mergeCell ref="B18:P18"/>
    <mergeCell ref="B17:P17"/>
    <mergeCell ref="G21:K21"/>
    <mergeCell ref="D22:F22"/>
    <mergeCell ref="B11:P11"/>
  </mergeCells>
  <hyperlinks>
    <hyperlink ref="A4" r:id="rId1" xr:uid="{82C715E8-7AA5-4224-9428-555206EB515C}"/>
  </hyperlinks>
  <pageMargins left="0.7" right="0.7" top="0.75" bottom="0.75" header="0.3" footer="0.3"/>
  <pageSetup paperSize="8" scale="41"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Policy development" ma:contentTypeID="0x01010071ABDBD005CD394BA8E9A85BA7B24E2B070027632DEE7F4100488367D18865D0F77B" ma:contentTypeVersion="43" ma:contentTypeDescription="For departmental policy documents. Records retained for 10 years." ma:contentTypeScope="" ma:versionID="e3f37b2fbb081a5914904b408b6c4333">
  <xsd:schema xmlns:xsd="http://www.w3.org/2001/XMLSchema" xmlns:xs="http://www.w3.org/2001/XMLSchema" xmlns:p="http://schemas.microsoft.com/office/2006/metadata/properties" xmlns:ns1="http://schemas.microsoft.com/sharepoint/v3" xmlns:ns2="5dab4409-e6f9-4681-b40f-dc926b7fe1b6" xmlns:ns3="b2c58c46-1844-4e06-83a2-fa8c8b6c7df2" xmlns:ns4="31c51b5d-7f3f-4b21-a77f-e3f635b8e08e" targetNamespace="http://schemas.microsoft.com/office/2006/metadata/properties" ma:root="true" ma:fieldsID="fd4bddd1d85b67b6c58a61e41c93fea3" ns1:_="" ns2:_="" ns3:_="" ns4:_="">
    <xsd:import namespace="http://schemas.microsoft.com/sharepoint/v3"/>
    <xsd:import namespace="5dab4409-e6f9-4681-b40f-dc926b7fe1b6"/>
    <xsd:import namespace="b2c58c46-1844-4e06-83a2-fa8c8b6c7df2"/>
    <xsd:import namespace="31c51b5d-7f3f-4b21-a77f-e3f635b8e08e"/>
    <xsd:element name="properties">
      <xsd:complexType>
        <xsd:sequence>
          <xsd:element name="documentManagement">
            <xsd:complexType>
              <xsd:all>
                <xsd:element ref="ns2:_dlc_DocId" minOccurs="0"/>
                <xsd:element ref="ns2:_dlc_DocIdUrl" minOccurs="0"/>
                <xsd:element ref="ns2:_dlc_DocIdPersistId" minOccurs="0"/>
                <xsd:element ref="ns1:Comments" minOccurs="0"/>
                <xsd:element ref="ns2:TaxCatchAll" minOccurs="0"/>
                <xsd:element ref="ns2:TaxCatchAllLabel" minOccurs="0"/>
                <xsd:element ref="ns1:_vti_ItemDeclaredRecord" minOccurs="0"/>
                <xsd:element ref="ns2:jb9a09c531cd4bfb9668bd67ecafeff9" minOccurs="0"/>
                <xsd:element ref="ns2:ncc3a70845234118adb983ec49ec7f51" minOccurs="0"/>
                <xsd:element ref="ns2:peda2702f388461592476ffcfd89c4b4" minOccurs="0"/>
                <xsd:element ref="ns2:gd5d3039cad8414bb3a9634afb0e9d27" minOccurs="0"/>
                <xsd:element ref="ns2:b69fb28e3c9a4eb195d14a97422a7adc" minOccurs="0"/>
                <xsd:element ref="ns3:IWPContributor" minOccurs="0"/>
                <xsd:element ref="ns4:h5181134883947a99a38d116ffff0006"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omments" ma:index="11" nillable="true" ma:displayName="Description" ma:hidden="true" ma:internalName="Comments" ma:readOnly="false">
      <xsd:simpleType>
        <xsd:restriction base="dms:Note"/>
      </xsd:simpleType>
    </xsd:element>
    <xsd:element name="_vti_ItemDeclaredRecord" ma:index="19" nillable="true" ma:displayName="Declared Record" ma:description="" ma:hidden="true" ma:indexed="true" ma:internalName="_vti_ItemDeclaredRecord"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5dab4409-e6f9-4681-b40f-dc926b7fe1b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false">
      <xsd:simpleType>
        <xsd:restriction base="dms:Text"/>
      </xsd:simpleType>
    </xsd:element>
    <xsd:element name="_dlc_DocIdUrl" ma:index="9" nillable="true" ma:displayName="Document ID" ma:description="Permanent link to this document."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6" nillable="true" ma:displayName="Taxonomy Catch All Column" ma:description="" ma:hidden="true" ma:list="{13fd2b96-0e80-4c45-9a80-b95883d490d2}" ma:internalName="TaxCatchAll" ma:readOnly="false" ma:showField="CatchAllData" ma:web="5dab4409-e6f9-4681-b40f-dc926b7fe1b6">
      <xsd:complexType>
        <xsd:complexContent>
          <xsd:extension base="dms:MultiChoiceLookup">
            <xsd:sequence>
              <xsd:element name="Value" type="dms:Lookup" maxOccurs="unbounded" minOccurs="0" nillable="true"/>
            </xsd:sequence>
          </xsd:extension>
        </xsd:complexContent>
      </xsd:complexType>
    </xsd:element>
    <xsd:element name="TaxCatchAllLabel" ma:index="17" nillable="true" ma:displayName="Taxonomy Catch All Column1" ma:description="" ma:list="{13fd2b96-0e80-4c45-9a80-b95883d490d2}" ma:internalName="TaxCatchAllLabel" ma:readOnly="true" ma:showField="CatchAllDataLabel" ma:web="5dab4409-e6f9-4681-b40f-dc926b7fe1b6">
      <xsd:complexType>
        <xsd:complexContent>
          <xsd:extension base="dms:MultiChoiceLookup">
            <xsd:sequence>
              <xsd:element name="Value" type="dms:Lookup" maxOccurs="unbounded" minOccurs="0" nillable="true"/>
            </xsd:sequence>
          </xsd:extension>
        </xsd:complexContent>
      </xsd:complexType>
    </xsd:element>
    <xsd:element name="jb9a09c531cd4bfb9668bd67ecafeff9" ma:index="23" nillable="true" ma:taxonomy="true" ma:internalName="jb9a09c531cd4bfb9668bd67ecafeff9" ma:taxonomyFieldName="IWPFunction" ma:displayName="Function" ma:readOnly="false" ma:fieldId="{3b9a09c5-31cd-4bfb-9668-bd67ecafeff9}" ma:taxonomyMulti="true" ma:sspId="ec07c698-60f5-424f-b9af-f4c59398b511" ma:termSetId="d25a8a8b-cc76-477b-9c8b-292b0e01012c" ma:anchorId="00000000-0000-0000-0000-000000000000" ma:open="false" ma:isKeyword="false">
      <xsd:complexType>
        <xsd:sequence>
          <xsd:element ref="pc:Terms" minOccurs="0" maxOccurs="1"/>
        </xsd:sequence>
      </xsd:complexType>
    </xsd:element>
    <xsd:element name="ncc3a70845234118adb983ec49ec7f51" ma:index="24" ma:taxonomy="true" ma:internalName="ncc3a70845234118adb983ec49ec7f51" ma:taxonomyFieldName="IWPOwner" ma:displayName="Owner" ma:readOnly="false" ma:default="3;#DfE|a484111e-5b24-4ad9-9778-c536c8c88985" ma:fieldId="{7cc3a708-4523-4118-adb9-83ec49ec7f51}" ma:sspId="ec07c698-60f5-424f-b9af-f4c59398b511" ma:termSetId="12161dbb-b36f-4439-aef1-21e7cc922807" ma:anchorId="00000000-0000-0000-0000-000000000000" ma:open="false" ma:isKeyword="false">
      <xsd:complexType>
        <xsd:sequence>
          <xsd:element ref="pc:Terms" minOccurs="0" maxOccurs="1"/>
        </xsd:sequence>
      </xsd:complexType>
    </xsd:element>
    <xsd:element name="peda2702f388461592476ffcfd89c4b4" ma:index="25" ma:taxonomy="true" ma:internalName="peda2702f388461592476ffcfd89c4b4" ma:taxonomyFieldName="IWPRightsProtectiveMarking" ma:displayName="Rights: Protective Marking" ma:readOnly="false" ma:default="1;#Official|0884c477-2e62-47ea-b19c-5af6e91124c5" ma:fieldId="{9eda2702-f388-4615-9247-6ffcfd89c4b4}" ma:sspId="ec07c698-60f5-424f-b9af-f4c59398b511" ma:termSetId="7870c18b-dc34-46a1-adf5-a571f0cac88b" ma:anchorId="00000000-0000-0000-0000-000000000000" ma:open="false" ma:isKeyword="false">
      <xsd:complexType>
        <xsd:sequence>
          <xsd:element ref="pc:Terms" minOccurs="0" maxOccurs="1"/>
        </xsd:sequence>
      </xsd:complexType>
    </xsd:element>
    <xsd:element name="gd5d3039cad8414bb3a9634afb0e9d27" ma:index="26" nillable="true" ma:taxonomy="true" ma:internalName="gd5d3039cad8414bb3a9634afb0e9d27" ma:taxonomyFieldName="IWPSiteType" ma:displayName="Site Type" ma:readOnly="false" ma:fieldId="{0d5d3039-cad8-414b-b3a9-634afb0e9d27}" ma:sspId="ec07c698-60f5-424f-b9af-f4c59398b511" ma:termSetId="68f3bd98-4d9d-4839-831a-d4827606df7e" ma:anchorId="00000000-0000-0000-0000-000000000000" ma:open="false" ma:isKeyword="false">
      <xsd:complexType>
        <xsd:sequence>
          <xsd:element ref="pc:Terms" minOccurs="0" maxOccurs="1"/>
        </xsd:sequence>
      </xsd:complexType>
    </xsd:element>
    <xsd:element name="b69fb28e3c9a4eb195d14a97422a7adc" ma:index="27" ma:taxonomy="true" ma:internalName="b69fb28e3c9a4eb195d14a97422a7adc" ma:taxonomyFieldName="IWPOrganisationalUnit" ma:displayName="Organisational Unit" ma:readOnly="false" ma:default="4;#DfE|cc08a6d4-dfde-4d0f-bd85-069ebcef80d5" ma:fieldId="{b69fb28e-3c9a-4eb1-95d1-4a97422a7adc}" ma:sspId="ec07c698-60f5-424f-b9af-f4c59398b511" ma:termSetId="b3e263f6-0ab6-425a-b3de-0e67f2faf76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2c58c46-1844-4e06-83a2-fa8c8b6c7df2" elementFormDefault="qualified">
    <xsd:import namespace="http://schemas.microsoft.com/office/2006/documentManagement/types"/>
    <xsd:import namespace="http://schemas.microsoft.com/office/infopath/2007/PartnerControls"/>
    <xsd:element name="IWPContributor" ma:index="28" nillable="true" ma:displayName="Contributor" ma:list="UserInfo" ma:SharePointGroup="0" ma:internalName="IWPContributor"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1c51b5d-7f3f-4b21-a77f-e3f635b8e08e" elementFormDefault="qualified">
    <xsd:import namespace="http://schemas.microsoft.com/office/2006/documentManagement/types"/>
    <xsd:import namespace="http://schemas.microsoft.com/office/infopath/2007/PartnerControls"/>
    <xsd:element name="h5181134883947a99a38d116ffff0006" ma:index="29" nillable="true" ma:taxonomy="true" ma:internalName="h5181134883947a99a38d116ffff0006" ma:taxonomyFieldName="IWPSubject" ma:displayName="Subject" ma:readOnly="false" ma:fieldId="{15181134-8839-47a9-9a38-d116ffff0006}" ma:sspId="ec07c698-60f5-424f-b9af-f4c59398b511" ma:termSetId="33432453-e88c-4baa-94a6-467fc4fc06f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Url xmlns="5dab4409-e6f9-4681-b40f-dc926b7fe1b6">
      <Url>https://educationgovuk.sharepoint.com/sites/efg/f/_layouts/15/DocIdRedir.aspx?ID=RTQ4ZUEHD5EN-9-7267</Url>
      <Description>RTQ4ZUEHD5EN-9-7267</Description>
    </_dlc_DocIdUrl>
    <ncc3a70845234118adb983ec49ec7f51 xmlns="5dab4409-e6f9-4681-b40f-dc926b7fe1b6">
      <Terms xmlns="http://schemas.microsoft.com/office/infopath/2007/PartnerControls">
        <TermInfo xmlns="http://schemas.microsoft.com/office/infopath/2007/PartnerControls">
          <TermName xmlns="http://schemas.microsoft.com/office/infopath/2007/PartnerControls">DfE</TermName>
          <TermId xmlns="http://schemas.microsoft.com/office/infopath/2007/PartnerControls">a484111e-5b24-4ad9-9778-c536c8c88985</TermId>
        </TermInfo>
      </Terms>
    </ncc3a70845234118adb983ec49ec7f51>
    <gd5d3039cad8414bb3a9634afb0e9d27 xmlns="5dab4409-e6f9-4681-b40f-dc926b7fe1b6">
      <Terms xmlns="http://schemas.microsoft.com/office/infopath/2007/PartnerControls"/>
    </gd5d3039cad8414bb3a9634afb0e9d27>
    <h5181134883947a99a38d116ffff0006 xmlns="31c51b5d-7f3f-4b21-a77f-e3f635b8e08e">
      <Terms xmlns="http://schemas.microsoft.com/office/infopath/2007/PartnerControls"/>
    </h5181134883947a99a38d116ffff0006>
    <_dlc_DocId xmlns="5dab4409-e6f9-4681-b40f-dc926b7fe1b6">RTQ4ZUEHD5EN-9-7267</_dlc_DocId>
    <b69fb28e3c9a4eb195d14a97422a7adc xmlns="5dab4409-e6f9-4681-b40f-dc926b7fe1b6">
      <Terms xmlns="http://schemas.microsoft.com/office/infopath/2007/PartnerControls">
        <TermInfo xmlns="http://schemas.microsoft.com/office/infopath/2007/PartnerControls">
          <TermName xmlns="http://schemas.microsoft.com/office/infopath/2007/PartnerControls">DfE:Infrastructure and Funding Directorate</TermName>
          <TermId xmlns="http://schemas.microsoft.com/office/infopath/2007/PartnerControls">d1466afd-0cba-416f-9e94-17a6ba5b78bb</TermId>
        </TermInfo>
      </Terms>
    </b69fb28e3c9a4eb195d14a97422a7adc>
    <IWPContributor xmlns="b2c58c46-1844-4e06-83a2-fa8c8b6c7df2">
      <UserInfo>
        <DisplayName/>
        <AccountId xsi:nil="true"/>
        <AccountType/>
      </UserInfo>
    </IWPContributor>
    <TaxCatchAll xmlns="5dab4409-e6f9-4681-b40f-dc926b7fe1b6">
      <Value>3</Value>
      <Value>2</Value>
      <Value>1</Value>
    </TaxCatchAll>
    <peda2702f388461592476ffcfd89c4b4 xmlns="5dab4409-e6f9-4681-b40f-dc926b7fe1b6">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0884c477-2e62-47ea-b19c-5af6e91124c5</TermId>
        </TermInfo>
      </Terms>
    </peda2702f388461592476ffcfd89c4b4>
    <jb9a09c531cd4bfb9668bd67ecafeff9 xmlns="5dab4409-e6f9-4681-b40f-dc926b7fe1b6">
      <Terms xmlns="http://schemas.microsoft.com/office/infopath/2007/PartnerControls"/>
    </jb9a09c531cd4bfb9668bd67ecafeff9>
    <Comment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W o r k b o o k S t a t e   x m l n s : i = " h t t p : / / w w w . w 3 . o r g / 2 0 0 1 / X M L S c h e m a - i n s t a n c e "   x m l n s = " h t t p : / / s c h e m a s . m i c r o s o f t . c o m / P o w e r B I A d d I n " > < L a s t P r o v i d e d R a n g e N a m e I d > 0 < / L a s t P r o v i d e d R a n g e N a m e I d > < L a s t U s e d G r o u p O b j e c t I d > < / L a s t U s e d G r o u p O b j e c t I d > < T i l e s L i s t > < T i l e s / > < / T i l e s L i s t > < / W o r k b o o k S t a t e > 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C863E68-C42E-4A54-871B-481BE2F25C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dab4409-e6f9-4681-b40f-dc926b7fe1b6"/>
    <ds:schemaRef ds:uri="b2c58c46-1844-4e06-83a2-fa8c8b6c7df2"/>
    <ds:schemaRef ds:uri="31c51b5d-7f3f-4b21-a77f-e3f635b8e0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DFED55D-EC3F-4097-BA8A-1E2C1E30697D}">
  <ds:schemaRefs>
    <ds:schemaRef ds:uri="http://purl.org/dc/terms/"/>
    <ds:schemaRef ds:uri="b2c58c46-1844-4e06-83a2-fa8c8b6c7df2"/>
    <ds:schemaRef ds:uri="http://schemas.microsoft.com/office/2006/documentManagement/types"/>
    <ds:schemaRef ds:uri="5dab4409-e6f9-4681-b40f-dc926b7fe1b6"/>
    <ds:schemaRef ds:uri="http://purl.org/dc/dcmitype/"/>
    <ds:schemaRef ds:uri="http://schemas.openxmlformats.org/package/2006/metadata/core-properties"/>
    <ds:schemaRef ds:uri="http://schemas.microsoft.com/office/infopath/2007/PartnerControls"/>
    <ds:schemaRef ds:uri="31c51b5d-7f3f-4b21-a77f-e3f635b8e08e"/>
    <ds:schemaRef ds:uri="http://purl.org/dc/elements/1.1/"/>
    <ds:schemaRef ds:uri="http://schemas.microsoft.com/office/2006/metadata/properties"/>
    <ds:schemaRef ds:uri="http://schemas.microsoft.com/sharepoint/v3"/>
    <ds:schemaRef ds:uri="http://www.w3.org/XML/1998/namespace"/>
  </ds:schemaRefs>
</ds:datastoreItem>
</file>

<file path=customXml/itemProps3.xml><?xml version="1.0" encoding="utf-8"?>
<ds:datastoreItem xmlns:ds="http://schemas.openxmlformats.org/officeDocument/2006/customXml" ds:itemID="{8A98ED92-D8D2-41DE-A87D-BFF1C6561029}">
  <ds:schemaRefs>
    <ds:schemaRef ds:uri="http://schemas.microsoft.com/sharepoint/v3/contenttype/forms"/>
  </ds:schemaRefs>
</ds:datastoreItem>
</file>

<file path=customXml/itemProps4.xml><?xml version="1.0" encoding="utf-8"?>
<ds:datastoreItem xmlns:ds="http://schemas.openxmlformats.org/officeDocument/2006/customXml" ds:itemID="{C565BF95-0ACE-4E76-ABEF-FB47AF2F0223}">
  <ds:schemaRefs>
    <ds:schemaRef ds:uri="http://schemas.microsoft.com/PowerBIAddIn"/>
  </ds:schemaRefs>
</ds:datastoreItem>
</file>

<file path=customXml/itemProps5.xml><?xml version="1.0" encoding="utf-8"?>
<ds:datastoreItem xmlns:ds="http://schemas.openxmlformats.org/officeDocument/2006/customXml" ds:itemID="{2BCE913E-BE4D-457E-B790-3B891A97FA4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Information</vt:lpstr>
      <vt:lpstr>2018-19 allocations</vt:lpstr>
      <vt:lpstr>Combined</vt:lpstr>
      <vt:lpstr>Schools block</vt:lpstr>
      <vt:lpstr>High needs</vt:lpstr>
      <vt:lpstr>CSSB</vt:lpstr>
      <vt:lpstr>'2018-19 allocations'!Print_Area</vt:lpstr>
      <vt:lpstr>Combined!Print_Area</vt:lpstr>
      <vt:lpstr>CSSB!Print_Area</vt:lpstr>
      <vt:lpstr>'High needs'!Print_Area</vt:lpstr>
      <vt:lpstr>Information!Print_Area</vt:lpstr>
      <vt:lpstr>'Schools block'!Print_Area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NFF Summary Table</dc:title>
  <dc:subject/>
  <dc:creator>COLERIDGE, Emily</dc:creator>
  <cp:keywords/>
  <dc:description/>
  <cp:lastModifiedBy>THAIR, Tim</cp:lastModifiedBy>
  <cp:revision/>
  <dcterms:created xsi:type="dcterms:W3CDTF">2017-01-13T10:32:46Z</dcterms:created>
  <dcterms:modified xsi:type="dcterms:W3CDTF">2018-07-27T11:25:04Z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0x01010071ABDBD005CD394BA8E9A85BA7B24E2B070027632DEE7F4100488367D18865D0F77B</vt:lpwstr>
  </property>
  <property fmtid="{D5CDD505-2E9C-101B-9397-08002B2CF9AE}" pid="3" name="_dlc_DocIdItemGuid">
    <vt:lpwstr>4c23861e-2cba-4bc6-ad5b-dfa468cd0d43</vt:lpwstr>
  </property>
  <property fmtid="{D5CDD505-2E9C-101B-9397-08002B2CF9AE}" pid="4" name="IWPOrganisationalUnit">
    <vt:lpwstr>2;#DfE:Infrastructure and Funding Directorate|d1466afd-0cba-416f-9e94-17a6ba5b78bb</vt:lpwstr>
  </property>
  <property fmtid="{D5CDD505-2E9C-101B-9397-08002B2CF9AE}" pid="5" name="IWPOwner">
    <vt:lpwstr>3;#DfE|a484111e-5b24-4ad9-9778-c536c8c88985</vt:lpwstr>
  </property>
  <property fmtid="{D5CDD505-2E9C-101B-9397-08002B2CF9AE}" pid="6" name="IWPSubject">
    <vt:lpwstr/>
  </property>
  <property fmtid="{D5CDD505-2E9C-101B-9397-08002B2CF9AE}" pid="7" name="IWPFunction">
    <vt:lpwstr/>
  </property>
  <property fmtid="{D5CDD505-2E9C-101B-9397-08002B2CF9AE}" pid="8" name="IWPSiteType">
    <vt:lpwstr/>
  </property>
  <property fmtid="{D5CDD505-2E9C-101B-9397-08002B2CF9AE}" pid="9" name="IWPRightsProtectiveMarking">
    <vt:lpwstr>1;#Official|0884c477-2e62-47ea-b19c-5af6e91124c5</vt:lpwstr>
  </property>
  <property fmtid="{D5CDD505-2E9C-101B-9397-08002B2CF9AE}" pid="10" name="IconOverlay">
    <vt:lpwstr/>
  </property>
  <property fmtid="{D5CDD505-2E9C-101B-9397-08002B2CF9AE}" pid="11" name="Tags">
    <vt:lpwstr/>
  </property>
  <property fmtid="{D5CDD505-2E9C-101B-9397-08002B2CF9AE}" pid="12" name="SharedWithUsers">
    <vt:lpwstr>43;#EWENS, Russell;#79;#NUNN, Emily;#88;#ROWAN, Anna;#103;#THAMBYAHPILLAI, Shiyamala;#66;#KIRBY, Mitchel;#28;#CHRISTMAS, Shenka;#70;#LUCAS, Paul;#52;#GORKA, Maddy;#413;#SUNTER, Leanne;#390;#THAIR, Tim</vt:lpwstr>
  </property>
</Properties>
</file>